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Zsuzsa 2013\ALAP\Testületi ülések 2021\2021. évi polgármesteri határozatok\Májusi döntések\"/>
    </mc:Choice>
  </mc:AlternateContent>
  <bookViews>
    <workbookView xWindow="0" yWindow="0" windowWidth="23040" windowHeight="9384"/>
  </bookViews>
  <sheets>
    <sheet name="1. melléklet kiemelt ei össz" sheetId="1" r:id="rId1"/>
    <sheet name="2. melléklet - Kiadások" sheetId="44" r:id="rId2"/>
    <sheet name="3. melléklet- bevételek" sheetId="45" r:id="rId3"/>
    <sheet name="4. mellékletek" sheetId="43" r:id="rId4"/>
    <sheet name="5 melléklet kiadások intézmény" sheetId="42" r:id="rId5"/>
    <sheet name="6. melléklet bevételek " sheetId="10" r:id="rId6"/>
  </sheets>
  <calcPr calcId="162913"/>
</workbook>
</file>

<file path=xl/calcChain.xml><?xml version="1.0" encoding="utf-8"?>
<calcChain xmlns="http://schemas.openxmlformats.org/spreadsheetml/2006/main">
  <c r="D116" i="44" l="1"/>
  <c r="D112" i="44"/>
  <c r="D66" i="44"/>
  <c r="D33" i="44"/>
  <c r="C118" i="44"/>
  <c r="C117" i="44"/>
  <c r="C54" i="44"/>
  <c r="C87" i="45"/>
  <c r="H25" i="43"/>
  <c r="G25" i="43"/>
  <c r="F25" i="43"/>
  <c r="E25" i="43"/>
  <c r="D25" i="43"/>
  <c r="C25" i="43"/>
  <c r="H24" i="43"/>
  <c r="F24" i="43"/>
  <c r="D24" i="43"/>
  <c r="C24" i="43"/>
  <c r="H23" i="43"/>
  <c r="F23" i="43"/>
  <c r="D23" i="43"/>
  <c r="C23" i="43"/>
  <c r="H22" i="43"/>
  <c r="F22" i="43"/>
  <c r="D22" i="43"/>
  <c r="C22" i="43"/>
  <c r="H21" i="43"/>
  <c r="F21" i="43"/>
  <c r="D21" i="43"/>
  <c r="C21" i="43"/>
  <c r="H20" i="43"/>
  <c r="F20" i="43"/>
  <c r="D20" i="43"/>
  <c r="C20" i="43"/>
  <c r="H19" i="43"/>
  <c r="F19" i="43"/>
  <c r="D19" i="43"/>
  <c r="C19" i="43"/>
  <c r="H18" i="43"/>
  <c r="F18" i="43"/>
  <c r="D18" i="43"/>
  <c r="C18" i="43"/>
  <c r="H17" i="43"/>
  <c r="F17" i="43"/>
  <c r="D17" i="43"/>
  <c r="C17" i="43"/>
  <c r="H15" i="43"/>
  <c r="G15" i="43"/>
  <c r="F15" i="43"/>
  <c r="D15" i="43"/>
  <c r="H14" i="43"/>
  <c r="F14" i="43"/>
  <c r="D14" i="43"/>
  <c r="H7" i="43"/>
  <c r="G7" i="43"/>
  <c r="F7" i="43"/>
  <c r="E7" i="43"/>
  <c r="D7" i="43"/>
  <c r="C7" i="43"/>
  <c r="J122" i="42"/>
  <c r="J15" i="43" s="1"/>
  <c r="D14" i="1" s="1"/>
  <c r="J121" i="42"/>
  <c r="D121" i="44" s="1"/>
  <c r="J120" i="42"/>
  <c r="D120" i="44" s="1"/>
  <c r="J119" i="42"/>
  <c r="D119" i="44" s="1"/>
  <c r="J118" i="42"/>
  <c r="D118" i="44" s="1"/>
  <c r="J117" i="42"/>
  <c r="D117" i="44" s="1"/>
  <c r="J116" i="42"/>
  <c r="J115" i="42"/>
  <c r="D115" i="44" s="1"/>
  <c r="J114" i="42"/>
  <c r="D114" i="44" s="1"/>
  <c r="J113" i="42"/>
  <c r="D113" i="44" s="1"/>
  <c r="J112" i="42"/>
  <c r="J111" i="42"/>
  <c r="D111" i="44" s="1"/>
  <c r="J110" i="42"/>
  <c r="D110" i="44" s="1"/>
  <c r="J109" i="42"/>
  <c r="D109" i="44" s="1"/>
  <c r="J108" i="42"/>
  <c r="D108" i="44" s="1"/>
  <c r="J106" i="42"/>
  <c r="D106" i="44" s="1"/>
  <c r="J105" i="42"/>
  <c r="D105" i="44" s="1"/>
  <c r="J104" i="42"/>
  <c r="D104" i="44" s="1"/>
  <c r="J103" i="42"/>
  <c r="D103" i="44" s="1"/>
  <c r="J101" i="42"/>
  <c r="D101" i="44" s="1"/>
  <c r="J100" i="42"/>
  <c r="D100" i="44" s="1"/>
  <c r="J99" i="42"/>
  <c r="D99" i="44" s="1"/>
  <c r="J98" i="42"/>
  <c r="D98" i="44" s="1"/>
  <c r="J97" i="42"/>
  <c r="D97" i="44" s="1"/>
  <c r="J95" i="42"/>
  <c r="D95" i="44" s="1"/>
  <c r="J94" i="42"/>
  <c r="D94" i="44" s="1"/>
  <c r="J93" i="42"/>
  <c r="D93" i="44" s="1"/>
  <c r="J92" i="42"/>
  <c r="D92" i="44" s="1"/>
  <c r="J91" i="42"/>
  <c r="D91" i="44" s="1"/>
  <c r="J90" i="42"/>
  <c r="D90" i="44" s="1"/>
  <c r="J89" i="42"/>
  <c r="D89" i="44" s="1"/>
  <c r="J88" i="42"/>
  <c r="D88" i="44" s="1"/>
  <c r="J86" i="42"/>
  <c r="D86" i="44" s="1"/>
  <c r="J85" i="42"/>
  <c r="D85" i="44" s="1"/>
  <c r="J84" i="42"/>
  <c r="D84" i="44" s="1"/>
  <c r="J83" i="42"/>
  <c r="D83" i="44" s="1"/>
  <c r="J81" i="42"/>
  <c r="D81" i="44" s="1"/>
  <c r="J80" i="42"/>
  <c r="D80" i="44" s="1"/>
  <c r="J79" i="42"/>
  <c r="D79" i="44" s="1"/>
  <c r="J78" i="42"/>
  <c r="D78" i="44" s="1"/>
  <c r="J77" i="42"/>
  <c r="D77" i="44" s="1"/>
  <c r="J76" i="42"/>
  <c r="D76" i="44" s="1"/>
  <c r="J75" i="42"/>
  <c r="D75" i="44" s="1"/>
  <c r="J74" i="42"/>
  <c r="D74" i="44" s="1"/>
  <c r="J72" i="42"/>
  <c r="D72" i="44" s="1"/>
  <c r="J71" i="42"/>
  <c r="D71" i="44" s="1"/>
  <c r="J70" i="42"/>
  <c r="D70" i="44" s="1"/>
  <c r="J69" i="42"/>
  <c r="D69" i="44" s="1"/>
  <c r="J68" i="42"/>
  <c r="D68" i="44" s="1"/>
  <c r="J67" i="42"/>
  <c r="D67" i="44" s="1"/>
  <c r="J66" i="42"/>
  <c r="J65" i="42"/>
  <c r="D65" i="44" s="1"/>
  <c r="J64" i="42"/>
  <c r="D64" i="44" s="1"/>
  <c r="J63" i="42"/>
  <c r="D63" i="44" s="1"/>
  <c r="J62" i="42"/>
  <c r="D62" i="44" s="1"/>
  <c r="J61" i="42"/>
  <c r="D61" i="44" s="1"/>
  <c r="J60" i="42"/>
  <c r="D60" i="44" s="1"/>
  <c r="J58" i="42"/>
  <c r="D58" i="44" s="1"/>
  <c r="J57" i="42"/>
  <c r="D57" i="44" s="1"/>
  <c r="J56" i="42"/>
  <c r="D56" i="44" s="1"/>
  <c r="J55" i="42"/>
  <c r="D55" i="44" s="1"/>
  <c r="J54" i="42"/>
  <c r="D54" i="44" s="1"/>
  <c r="J53" i="42"/>
  <c r="D53" i="44" s="1"/>
  <c r="J52" i="42"/>
  <c r="D52" i="44" s="1"/>
  <c r="J51" i="42"/>
  <c r="D51" i="44" s="1"/>
  <c r="J48" i="42"/>
  <c r="D48" i="44" s="1"/>
  <c r="J47" i="42"/>
  <c r="D47" i="44" s="1"/>
  <c r="J46" i="42"/>
  <c r="D46" i="44" s="1"/>
  <c r="J45" i="42"/>
  <c r="D45" i="44" s="1"/>
  <c r="J44" i="42"/>
  <c r="D44" i="44" s="1"/>
  <c r="J42" i="42"/>
  <c r="D42" i="44" s="1"/>
  <c r="J41" i="42"/>
  <c r="D41" i="44" s="1"/>
  <c r="J39" i="42"/>
  <c r="D39" i="44" s="1"/>
  <c r="J38" i="42"/>
  <c r="D38" i="44" s="1"/>
  <c r="J37" i="42"/>
  <c r="D37" i="44" s="1"/>
  <c r="J36" i="42"/>
  <c r="D36" i="44" s="1"/>
  <c r="J35" i="42"/>
  <c r="D35" i="44" s="1"/>
  <c r="J34" i="42"/>
  <c r="D34" i="44" s="1"/>
  <c r="J33" i="42"/>
  <c r="J31" i="42"/>
  <c r="D31" i="44" s="1"/>
  <c r="J30" i="42"/>
  <c r="D30" i="44" s="1"/>
  <c r="J28" i="42"/>
  <c r="D28" i="44" s="1"/>
  <c r="J27" i="42"/>
  <c r="D27" i="44" s="1"/>
  <c r="J26" i="42"/>
  <c r="D26" i="44" s="1"/>
  <c r="J25" i="42"/>
  <c r="J22" i="42"/>
  <c r="D22" i="44" s="1"/>
  <c r="J21" i="42"/>
  <c r="D21" i="44" s="1"/>
  <c r="J20" i="42"/>
  <c r="D20" i="44" s="1"/>
  <c r="J18" i="42"/>
  <c r="D18" i="44" s="1"/>
  <c r="J17" i="42"/>
  <c r="D17" i="44" s="1"/>
  <c r="J16" i="42"/>
  <c r="D16" i="44" s="1"/>
  <c r="J15" i="42"/>
  <c r="D15" i="44" s="1"/>
  <c r="J14" i="42"/>
  <c r="D14" i="44" s="1"/>
  <c r="J13" i="42"/>
  <c r="D13" i="44" s="1"/>
  <c r="J12" i="42"/>
  <c r="D12" i="44" s="1"/>
  <c r="J11" i="42"/>
  <c r="D11" i="44" s="1"/>
  <c r="J10" i="42"/>
  <c r="D10" i="44" s="1"/>
  <c r="J9" i="42"/>
  <c r="D9" i="44" s="1"/>
  <c r="J8" i="42"/>
  <c r="D8" i="44" s="1"/>
  <c r="J7" i="42"/>
  <c r="D7" i="44" s="1"/>
  <c r="I121" i="42"/>
  <c r="C121" i="44" s="1"/>
  <c r="I119" i="42"/>
  <c r="C119" i="44" s="1"/>
  <c r="I118" i="42"/>
  <c r="I117" i="42"/>
  <c r="I116" i="42"/>
  <c r="C116" i="44" s="1"/>
  <c r="I114" i="42"/>
  <c r="C114" i="44" s="1"/>
  <c r="I113" i="42"/>
  <c r="C113" i="44" s="1"/>
  <c r="I112" i="42"/>
  <c r="C112" i="44" s="1"/>
  <c r="I110" i="42"/>
  <c r="C110" i="44" s="1"/>
  <c r="I109" i="42"/>
  <c r="C109" i="44" s="1"/>
  <c r="I108" i="42"/>
  <c r="C108" i="44" s="1"/>
  <c r="I106" i="42"/>
  <c r="C106" i="44" s="1"/>
  <c r="I105" i="42"/>
  <c r="C105" i="44" s="1"/>
  <c r="I104" i="42"/>
  <c r="C104" i="44" s="1"/>
  <c r="I103" i="42"/>
  <c r="C103" i="44" s="1"/>
  <c r="I101" i="42"/>
  <c r="C101" i="44" s="1"/>
  <c r="I100" i="42"/>
  <c r="C100" i="44" s="1"/>
  <c r="I99" i="42"/>
  <c r="C99" i="44" s="1"/>
  <c r="I95" i="42"/>
  <c r="C95" i="44" s="1"/>
  <c r="I94" i="42"/>
  <c r="C94" i="44" s="1"/>
  <c r="I93" i="42"/>
  <c r="C93" i="44" s="1"/>
  <c r="I92" i="42"/>
  <c r="C92" i="44" s="1"/>
  <c r="I91" i="42"/>
  <c r="C91" i="44" s="1"/>
  <c r="I90" i="42"/>
  <c r="C90" i="44" s="1"/>
  <c r="I89" i="42"/>
  <c r="C89" i="44" s="1"/>
  <c r="I88" i="42"/>
  <c r="C88" i="44" s="1"/>
  <c r="I86" i="42"/>
  <c r="C86" i="44" s="1"/>
  <c r="I85" i="42"/>
  <c r="C85" i="44" s="1"/>
  <c r="I84" i="42"/>
  <c r="C84" i="44" s="1"/>
  <c r="I83" i="42"/>
  <c r="C83" i="44" s="1"/>
  <c r="I81" i="42"/>
  <c r="C81" i="44" s="1"/>
  <c r="I80" i="42"/>
  <c r="C80" i="44" s="1"/>
  <c r="I79" i="42"/>
  <c r="C79" i="44" s="1"/>
  <c r="I78" i="42"/>
  <c r="C78" i="44" s="1"/>
  <c r="I77" i="42"/>
  <c r="C77" i="44" s="1"/>
  <c r="I76" i="42"/>
  <c r="C76" i="44" s="1"/>
  <c r="I75" i="42"/>
  <c r="C75" i="44" s="1"/>
  <c r="I72" i="42"/>
  <c r="C72" i="44" s="1"/>
  <c r="I71" i="42"/>
  <c r="C71" i="44" s="1"/>
  <c r="I70" i="42"/>
  <c r="C70" i="44" s="1"/>
  <c r="I69" i="42"/>
  <c r="C69" i="44" s="1"/>
  <c r="I68" i="42"/>
  <c r="C68" i="44" s="1"/>
  <c r="I67" i="42"/>
  <c r="C67" i="44" s="1"/>
  <c r="I66" i="42"/>
  <c r="C66" i="44" s="1"/>
  <c r="I65" i="42"/>
  <c r="C65" i="44" s="1"/>
  <c r="I64" i="42"/>
  <c r="C64" i="44" s="1"/>
  <c r="I63" i="42"/>
  <c r="C63" i="44" s="1"/>
  <c r="I62" i="42"/>
  <c r="C62" i="44" s="1"/>
  <c r="I61" i="42"/>
  <c r="C61" i="44" s="1"/>
  <c r="I60" i="42"/>
  <c r="C60" i="44" s="1"/>
  <c r="I58" i="42"/>
  <c r="C58" i="44" s="1"/>
  <c r="I57" i="42"/>
  <c r="C57" i="44" s="1"/>
  <c r="I56" i="42"/>
  <c r="C56" i="44" s="1"/>
  <c r="I55" i="42"/>
  <c r="C55" i="44" s="1"/>
  <c r="I54" i="42"/>
  <c r="I53" i="42"/>
  <c r="C53" i="44" s="1"/>
  <c r="I52" i="42"/>
  <c r="C52" i="44" s="1"/>
  <c r="I51" i="42"/>
  <c r="C51" i="44" s="1"/>
  <c r="I48" i="42"/>
  <c r="C48" i="44" s="1"/>
  <c r="I47" i="42"/>
  <c r="C47" i="44" s="1"/>
  <c r="I46" i="42"/>
  <c r="C46" i="44" s="1"/>
  <c r="I45" i="42"/>
  <c r="C45" i="44" s="1"/>
  <c r="I44" i="42"/>
  <c r="C44" i="44" s="1"/>
  <c r="I42" i="42"/>
  <c r="C42" i="44" s="1"/>
  <c r="I41" i="42"/>
  <c r="C41" i="44" s="1"/>
  <c r="I39" i="42"/>
  <c r="C39" i="44" s="1"/>
  <c r="I38" i="42"/>
  <c r="C38" i="44" s="1"/>
  <c r="I37" i="42"/>
  <c r="C37" i="44" s="1"/>
  <c r="I36" i="42"/>
  <c r="C36" i="44" s="1"/>
  <c r="I35" i="42"/>
  <c r="C35" i="44" s="1"/>
  <c r="I34" i="42"/>
  <c r="C34" i="44" s="1"/>
  <c r="I33" i="42"/>
  <c r="C33" i="44" s="1"/>
  <c r="I31" i="42"/>
  <c r="C31" i="44" s="1"/>
  <c r="I30" i="42"/>
  <c r="C30" i="44" s="1"/>
  <c r="I28" i="42"/>
  <c r="C28" i="44" s="1"/>
  <c r="I27" i="42"/>
  <c r="C27" i="44" s="1"/>
  <c r="I26" i="42"/>
  <c r="C26" i="44" s="1"/>
  <c r="I25" i="42"/>
  <c r="I22" i="42"/>
  <c r="C22" i="44" s="1"/>
  <c r="I21" i="42"/>
  <c r="C21" i="44" s="1"/>
  <c r="I20" i="42"/>
  <c r="C20" i="44" s="1"/>
  <c r="I18" i="42"/>
  <c r="C18" i="44" s="1"/>
  <c r="I17" i="42"/>
  <c r="C17" i="44" s="1"/>
  <c r="I16" i="42"/>
  <c r="C16" i="44" s="1"/>
  <c r="I15" i="42"/>
  <c r="C15" i="44" s="1"/>
  <c r="I14" i="42"/>
  <c r="C14" i="44" s="1"/>
  <c r="I13" i="42"/>
  <c r="C13" i="44" s="1"/>
  <c r="I12" i="42"/>
  <c r="C12" i="44" s="1"/>
  <c r="I11" i="42"/>
  <c r="C11" i="44" s="1"/>
  <c r="I10" i="42"/>
  <c r="C10" i="44" s="1"/>
  <c r="I9" i="42"/>
  <c r="C9" i="44" s="1"/>
  <c r="I8" i="42"/>
  <c r="C8" i="44" s="1"/>
  <c r="I7" i="42"/>
  <c r="C7" i="44" s="1"/>
  <c r="J6" i="42"/>
  <c r="D6" i="44" s="1"/>
  <c r="I6" i="42"/>
  <c r="C6" i="44" s="1"/>
  <c r="J92" i="10"/>
  <c r="J25" i="43" s="1"/>
  <c r="D24" i="1" s="1"/>
  <c r="J91" i="10"/>
  <c r="D91" i="45" s="1"/>
  <c r="J90" i="10"/>
  <c r="D90" i="45" s="1"/>
  <c r="J89" i="10"/>
  <c r="D89" i="45" s="1"/>
  <c r="J88" i="10"/>
  <c r="D88" i="45" s="1"/>
  <c r="J87" i="10"/>
  <c r="D87" i="45" s="1"/>
  <c r="J86" i="10"/>
  <c r="D86" i="45" s="1"/>
  <c r="J85" i="10"/>
  <c r="D85" i="45" s="1"/>
  <c r="J84" i="10"/>
  <c r="D84" i="45" s="1"/>
  <c r="J83" i="10"/>
  <c r="D83" i="45" s="1"/>
  <c r="J82" i="10"/>
  <c r="D82" i="45" s="1"/>
  <c r="J81" i="10"/>
  <c r="D81" i="45" s="1"/>
  <c r="J80" i="10"/>
  <c r="D80" i="45" s="1"/>
  <c r="J79" i="10"/>
  <c r="D79" i="45" s="1"/>
  <c r="J78" i="10"/>
  <c r="D78" i="45" s="1"/>
  <c r="J77" i="10"/>
  <c r="D77" i="45" s="1"/>
  <c r="J76" i="10"/>
  <c r="D76" i="45" s="1"/>
  <c r="J75" i="10"/>
  <c r="D75" i="45" s="1"/>
  <c r="J74" i="10"/>
  <c r="D74" i="45" s="1"/>
  <c r="J73" i="10"/>
  <c r="D73" i="45" s="1"/>
  <c r="J72" i="10"/>
  <c r="D72" i="45" s="1"/>
  <c r="J71" i="10"/>
  <c r="D71" i="45" s="1"/>
  <c r="J70" i="10"/>
  <c r="D70" i="45" s="1"/>
  <c r="J69" i="10"/>
  <c r="D69" i="45" s="1"/>
  <c r="J68" i="10"/>
  <c r="D68" i="45" s="1"/>
  <c r="J67" i="10"/>
  <c r="D67" i="45" s="1"/>
  <c r="J66" i="10"/>
  <c r="D66" i="45" s="1"/>
  <c r="J65" i="10"/>
  <c r="D65" i="45" s="1"/>
  <c r="J64" i="10"/>
  <c r="D64" i="45" s="1"/>
  <c r="J63" i="10"/>
  <c r="D63" i="45" s="1"/>
  <c r="J62" i="10"/>
  <c r="D62" i="45" s="1"/>
  <c r="J61" i="10"/>
  <c r="D61" i="45" s="1"/>
  <c r="J60" i="10"/>
  <c r="D60" i="45" s="1"/>
  <c r="J59" i="10"/>
  <c r="D59" i="45" s="1"/>
  <c r="J58" i="10"/>
  <c r="D58" i="45" s="1"/>
  <c r="J57" i="10"/>
  <c r="D57" i="45" s="1"/>
  <c r="J56" i="10"/>
  <c r="D56" i="45" s="1"/>
  <c r="J55" i="10"/>
  <c r="D55" i="45" s="1"/>
  <c r="J54" i="10"/>
  <c r="D54" i="45" s="1"/>
  <c r="J53" i="10"/>
  <c r="J18" i="43" s="1"/>
  <c r="D17" i="1" s="1"/>
  <c r="J52" i="10"/>
  <c r="D52" i="45" s="1"/>
  <c r="J51" i="10"/>
  <c r="D51" i="45" s="1"/>
  <c r="J50" i="10"/>
  <c r="D50" i="45" s="1"/>
  <c r="J49" i="10"/>
  <c r="D49" i="45" s="1"/>
  <c r="J48" i="10"/>
  <c r="D48" i="45" s="1"/>
  <c r="J47" i="10"/>
  <c r="D47" i="45" s="1"/>
  <c r="J46" i="10"/>
  <c r="D46" i="45" s="1"/>
  <c r="J45" i="10"/>
  <c r="D45" i="45" s="1"/>
  <c r="J44" i="10"/>
  <c r="D44" i="45" s="1"/>
  <c r="J43" i="10"/>
  <c r="D43" i="45" s="1"/>
  <c r="J42" i="10"/>
  <c r="D42" i="45" s="1"/>
  <c r="J41" i="10"/>
  <c r="D41" i="45" s="1"/>
  <c r="J40" i="10"/>
  <c r="D40" i="45" s="1"/>
  <c r="J39" i="10"/>
  <c r="D39" i="45" s="1"/>
  <c r="J38" i="10"/>
  <c r="D38" i="45" s="1"/>
  <c r="J37" i="10"/>
  <c r="D37" i="45" s="1"/>
  <c r="J36" i="10"/>
  <c r="D36" i="45" s="1"/>
  <c r="J35" i="10"/>
  <c r="D35" i="45" s="1"/>
  <c r="J34" i="10"/>
  <c r="D34" i="45" s="1"/>
  <c r="J33" i="10"/>
  <c r="D33" i="45" s="1"/>
  <c r="J32" i="10"/>
  <c r="D32" i="45" s="1"/>
  <c r="J31" i="10"/>
  <c r="D31" i="45" s="1"/>
  <c r="J30" i="10"/>
  <c r="D30" i="45" s="1"/>
  <c r="J29" i="10"/>
  <c r="D29" i="45" s="1"/>
  <c r="J28" i="10"/>
  <c r="D28" i="45" s="1"/>
  <c r="J27" i="10"/>
  <c r="D27" i="45" s="1"/>
  <c r="J26" i="10"/>
  <c r="D26" i="45" s="1"/>
  <c r="J25" i="10"/>
  <c r="D25" i="45" s="1"/>
  <c r="J24" i="10"/>
  <c r="D24" i="45" s="1"/>
  <c r="J23" i="10"/>
  <c r="D23" i="45" s="1"/>
  <c r="J22" i="10"/>
  <c r="D22" i="45" s="1"/>
  <c r="J21" i="10"/>
  <c r="D21" i="45" s="1"/>
  <c r="J20" i="10"/>
  <c r="D20" i="45" s="1"/>
  <c r="J19" i="10"/>
  <c r="D19" i="45" s="1"/>
  <c r="J18" i="10"/>
  <c r="D18" i="45" s="1"/>
  <c r="J17" i="10"/>
  <c r="D17" i="45" s="1"/>
  <c r="J16" i="10"/>
  <c r="D16" i="45" s="1"/>
  <c r="J15" i="10"/>
  <c r="D15" i="45" s="1"/>
  <c r="J14" i="10"/>
  <c r="D14" i="45" s="1"/>
  <c r="J13" i="10"/>
  <c r="D13" i="45" s="1"/>
  <c r="J12" i="10"/>
  <c r="D12" i="45" s="1"/>
  <c r="J11" i="10"/>
  <c r="D11" i="45" s="1"/>
  <c r="J10" i="10"/>
  <c r="D10" i="45" s="1"/>
  <c r="J9" i="10"/>
  <c r="D9" i="45" s="1"/>
  <c r="J8" i="10"/>
  <c r="D8" i="45" s="1"/>
  <c r="J7" i="10"/>
  <c r="D7" i="45" s="1"/>
  <c r="J6" i="10"/>
  <c r="D6" i="45" s="1"/>
  <c r="I92" i="10"/>
  <c r="C92" i="45" s="1"/>
  <c r="I91" i="10"/>
  <c r="C91" i="45" s="1"/>
  <c r="I89" i="10"/>
  <c r="C89" i="45" s="1"/>
  <c r="I88" i="10"/>
  <c r="C88" i="45" s="1"/>
  <c r="I87" i="10"/>
  <c r="I86" i="10"/>
  <c r="C86" i="45" s="1"/>
  <c r="I85" i="10"/>
  <c r="C85" i="45" s="1"/>
  <c r="I84" i="10"/>
  <c r="C84" i="45" s="1"/>
  <c r="I83" i="10"/>
  <c r="C83" i="45" s="1"/>
  <c r="I82" i="10"/>
  <c r="C82" i="45" s="1"/>
  <c r="I81" i="10"/>
  <c r="C81" i="45" s="1"/>
  <c r="I80" i="10"/>
  <c r="C80" i="45" s="1"/>
  <c r="I78" i="10"/>
  <c r="C78" i="45" s="1"/>
  <c r="I77" i="10"/>
  <c r="C77" i="45" s="1"/>
  <c r="I76" i="10"/>
  <c r="C76" i="45" s="1"/>
  <c r="I75" i="10"/>
  <c r="C75" i="45" s="1"/>
  <c r="I73" i="10"/>
  <c r="C73" i="45" s="1"/>
  <c r="I72" i="10"/>
  <c r="C72" i="45" s="1"/>
  <c r="I71" i="10"/>
  <c r="C71" i="45" s="1"/>
  <c r="I70" i="10"/>
  <c r="C70" i="45" s="1"/>
  <c r="I68" i="10"/>
  <c r="C68" i="45" s="1"/>
  <c r="I67" i="10"/>
  <c r="C67" i="45" s="1"/>
  <c r="I66" i="10"/>
  <c r="C66" i="45" s="1"/>
  <c r="I62" i="10"/>
  <c r="C62" i="45" s="1"/>
  <c r="I61" i="10"/>
  <c r="C61" i="45" s="1"/>
  <c r="I60" i="10"/>
  <c r="C60" i="45" s="1"/>
  <c r="I58" i="10"/>
  <c r="C58" i="45" s="1"/>
  <c r="I57" i="10"/>
  <c r="C57" i="45" s="1"/>
  <c r="I56" i="10"/>
  <c r="C56" i="45" s="1"/>
  <c r="I55" i="10"/>
  <c r="C55" i="45" s="1"/>
  <c r="I54" i="10"/>
  <c r="C54" i="45" s="1"/>
  <c r="I52" i="10"/>
  <c r="C52" i="45" s="1"/>
  <c r="I51" i="10"/>
  <c r="C51" i="45" s="1"/>
  <c r="I50" i="10"/>
  <c r="C50" i="45" s="1"/>
  <c r="I49" i="10"/>
  <c r="C49" i="45" s="1"/>
  <c r="I48" i="10"/>
  <c r="C48" i="45" s="1"/>
  <c r="I45" i="10"/>
  <c r="C45" i="45" s="1"/>
  <c r="I44" i="10"/>
  <c r="C44" i="45" s="1"/>
  <c r="I43" i="10"/>
  <c r="C43" i="45" s="1"/>
  <c r="I41" i="10"/>
  <c r="C41" i="45" s="1"/>
  <c r="I40" i="10"/>
  <c r="C40" i="45" s="1"/>
  <c r="I39" i="10"/>
  <c r="C39" i="45" s="1"/>
  <c r="I38" i="10"/>
  <c r="C38" i="45" s="1"/>
  <c r="I37" i="10"/>
  <c r="C37" i="45" s="1"/>
  <c r="I36" i="10"/>
  <c r="C36" i="45" s="1"/>
  <c r="I35" i="10"/>
  <c r="C35" i="45" s="1"/>
  <c r="I34" i="10"/>
  <c r="C34" i="45" s="1"/>
  <c r="I33" i="10"/>
  <c r="C33" i="45" s="1"/>
  <c r="I32" i="10"/>
  <c r="C32" i="45" s="1"/>
  <c r="I30" i="10"/>
  <c r="C30" i="45" s="1"/>
  <c r="I28" i="10"/>
  <c r="C28" i="45" s="1"/>
  <c r="I27" i="10"/>
  <c r="C27" i="45" s="1"/>
  <c r="I26" i="10"/>
  <c r="C26" i="45" s="1"/>
  <c r="I25" i="10"/>
  <c r="C25" i="45" s="1"/>
  <c r="I24" i="10"/>
  <c r="C24" i="45" s="1"/>
  <c r="I23" i="10"/>
  <c r="C23" i="45" s="1"/>
  <c r="I22" i="10"/>
  <c r="C22" i="45" s="1"/>
  <c r="I21" i="10"/>
  <c r="C21" i="45" s="1"/>
  <c r="I19" i="10"/>
  <c r="C19" i="45" s="1"/>
  <c r="I17" i="10"/>
  <c r="C17" i="45" s="1"/>
  <c r="I16" i="10"/>
  <c r="C16" i="45" s="1"/>
  <c r="I15" i="10"/>
  <c r="C15" i="45" s="1"/>
  <c r="I14" i="10"/>
  <c r="C14" i="45" s="1"/>
  <c r="I13" i="10"/>
  <c r="C13" i="45" s="1"/>
  <c r="I11" i="10"/>
  <c r="C11" i="45" s="1"/>
  <c r="I10" i="10"/>
  <c r="C10" i="45" s="1"/>
  <c r="I9" i="10"/>
  <c r="C9" i="45" s="1"/>
  <c r="I8" i="10"/>
  <c r="C8" i="45" s="1"/>
  <c r="I7" i="10"/>
  <c r="C7" i="45" s="1"/>
  <c r="I6" i="10"/>
  <c r="C6" i="45" s="1"/>
  <c r="J22" i="43" l="1"/>
  <c r="D21" i="1" s="1"/>
  <c r="J17" i="43"/>
  <c r="D16" i="1" s="1"/>
  <c r="I25" i="43"/>
  <c r="D53" i="45"/>
  <c r="J21" i="43"/>
  <c r="D20" i="1" s="1"/>
  <c r="J19" i="43"/>
  <c r="D18" i="1" s="1"/>
  <c r="J23" i="43"/>
  <c r="D22" i="1" s="1"/>
  <c r="D92" i="45"/>
  <c r="J20" i="43"/>
  <c r="D19" i="1" s="1"/>
  <c r="J24" i="43"/>
  <c r="J14" i="43"/>
  <c r="J16" i="43" s="1"/>
  <c r="J7" i="43"/>
  <c r="D6" i="1" s="1"/>
  <c r="D25" i="44"/>
  <c r="I7" i="43"/>
  <c r="C25" i="44"/>
  <c r="D122" i="44"/>
  <c r="D16" i="43"/>
  <c r="H16" i="43"/>
  <c r="F16" i="43"/>
  <c r="C64" i="10"/>
  <c r="C47" i="10"/>
  <c r="D93" i="10"/>
  <c r="D26" i="43" s="1"/>
  <c r="F93" i="10"/>
  <c r="F26" i="43" s="1"/>
  <c r="H93" i="10"/>
  <c r="C93" i="10"/>
  <c r="C26" i="43" s="1"/>
  <c r="D123" i="42"/>
  <c r="F123" i="42"/>
  <c r="H123" i="42"/>
  <c r="E111" i="42"/>
  <c r="D107" i="42"/>
  <c r="E107" i="42"/>
  <c r="F107" i="42"/>
  <c r="G107" i="42"/>
  <c r="H107" i="42"/>
  <c r="D102" i="42"/>
  <c r="E102" i="42"/>
  <c r="F102" i="42"/>
  <c r="G102" i="42"/>
  <c r="H102" i="42"/>
  <c r="D96" i="42"/>
  <c r="E96" i="42"/>
  <c r="E13" i="43" s="1"/>
  <c r="F96" i="42"/>
  <c r="F13" i="43" s="1"/>
  <c r="G96" i="42"/>
  <c r="G13" i="43" s="1"/>
  <c r="H96" i="42"/>
  <c r="H13" i="43" s="1"/>
  <c r="D87" i="42"/>
  <c r="E87" i="42"/>
  <c r="E12" i="43" s="1"/>
  <c r="F87" i="42"/>
  <c r="F12" i="43" s="1"/>
  <c r="G87" i="42"/>
  <c r="G12" i="43" s="1"/>
  <c r="H87" i="42"/>
  <c r="H12" i="43" s="1"/>
  <c r="D82" i="42"/>
  <c r="E82" i="42"/>
  <c r="E11" i="43" s="1"/>
  <c r="F82" i="42"/>
  <c r="F11" i="43" s="1"/>
  <c r="G82" i="42"/>
  <c r="G11" i="43" s="1"/>
  <c r="H82" i="42"/>
  <c r="H11" i="43" s="1"/>
  <c r="D73" i="42"/>
  <c r="E73" i="42"/>
  <c r="E10" i="43" s="1"/>
  <c r="F73" i="42"/>
  <c r="F10" i="43" s="1"/>
  <c r="G73" i="42"/>
  <c r="G10" i="43" s="1"/>
  <c r="H73" i="42"/>
  <c r="H10" i="43" s="1"/>
  <c r="D59" i="42"/>
  <c r="E59" i="42"/>
  <c r="E9" i="43" s="1"/>
  <c r="F59" i="42"/>
  <c r="F9" i="43" s="1"/>
  <c r="G59" i="42"/>
  <c r="G9" i="43" s="1"/>
  <c r="H59" i="42"/>
  <c r="H9" i="43" s="1"/>
  <c r="D49" i="42"/>
  <c r="E49" i="42"/>
  <c r="F49" i="42"/>
  <c r="G49" i="42"/>
  <c r="H49" i="42"/>
  <c r="C49" i="42"/>
  <c r="D43" i="42"/>
  <c r="E43" i="42"/>
  <c r="F43" i="42"/>
  <c r="G43" i="42"/>
  <c r="H43" i="42"/>
  <c r="C43" i="42"/>
  <c r="D40" i="42"/>
  <c r="E40" i="42"/>
  <c r="F40" i="42"/>
  <c r="G40" i="42"/>
  <c r="H40" i="42"/>
  <c r="C40" i="42"/>
  <c r="D32" i="42"/>
  <c r="E32" i="42"/>
  <c r="F32" i="42"/>
  <c r="G32" i="42"/>
  <c r="H32" i="42"/>
  <c r="D29" i="42"/>
  <c r="E29" i="42"/>
  <c r="F29" i="42"/>
  <c r="G29" i="42"/>
  <c r="H29" i="42"/>
  <c r="C29" i="42"/>
  <c r="D23" i="42"/>
  <c r="E23" i="42"/>
  <c r="F23" i="42"/>
  <c r="G23" i="42"/>
  <c r="H23" i="42"/>
  <c r="C23" i="42"/>
  <c r="D19" i="42"/>
  <c r="E19" i="42"/>
  <c r="F19" i="42"/>
  <c r="G19" i="42"/>
  <c r="H19" i="42"/>
  <c r="C19" i="42"/>
  <c r="C73" i="42"/>
  <c r="D23" i="1" l="1"/>
  <c r="D25" i="1" s="1"/>
  <c r="H26" i="43"/>
  <c r="J93" i="10"/>
  <c r="H24" i="42"/>
  <c r="H6" i="43" s="1"/>
  <c r="H50" i="42"/>
  <c r="H8" i="43" s="1"/>
  <c r="I43" i="42"/>
  <c r="C43" i="44" s="1"/>
  <c r="G24" i="42"/>
  <c r="G6" i="43" s="1"/>
  <c r="I40" i="42"/>
  <c r="C40" i="44" s="1"/>
  <c r="F24" i="42"/>
  <c r="F6" i="43" s="1"/>
  <c r="J102" i="42"/>
  <c r="D102" i="44" s="1"/>
  <c r="E24" i="42"/>
  <c r="E6" i="43" s="1"/>
  <c r="J23" i="42"/>
  <c r="D23" i="44" s="1"/>
  <c r="G50" i="42"/>
  <c r="G8" i="43" s="1"/>
  <c r="E50" i="42"/>
  <c r="E8" i="43" s="1"/>
  <c r="I49" i="42"/>
  <c r="C49" i="44" s="1"/>
  <c r="I73" i="42"/>
  <c r="C10" i="43"/>
  <c r="D24" i="42"/>
  <c r="J19" i="42"/>
  <c r="D19" i="44" s="1"/>
  <c r="D50" i="42"/>
  <c r="J29" i="42"/>
  <c r="D29" i="44" s="1"/>
  <c r="D10" i="43"/>
  <c r="J73" i="42"/>
  <c r="C24" i="42"/>
  <c r="I19" i="42"/>
  <c r="C19" i="44" s="1"/>
  <c r="I23" i="42"/>
  <c r="C23" i="44" s="1"/>
  <c r="I29" i="42"/>
  <c r="C29" i="44" s="1"/>
  <c r="D9" i="43"/>
  <c r="J59" i="42"/>
  <c r="D13" i="43"/>
  <c r="J96" i="42"/>
  <c r="J123" i="42"/>
  <c r="D123" i="44" s="1"/>
  <c r="F50" i="42"/>
  <c r="F8" i="43" s="1"/>
  <c r="D12" i="43"/>
  <c r="J87" i="42"/>
  <c r="J32" i="42"/>
  <c r="D32" i="44" s="1"/>
  <c r="J40" i="42"/>
  <c r="D40" i="44" s="1"/>
  <c r="J43" i="42"/>
  <c r="D43" i="44" s="1"/>
  <c r="J49" i="42"/>
  <c r="D49" i="44" s="1"/>
  <c r="J82" i="42"/>
  <c r="D11" i="43"/>
  <c r="J107" i="42"/>
  <c r="D107" i="44" s="1"/>
  <c r="G97" i="42"/>
  <c r="D93" i="45" l="1"/>
  <c r="J26" i="43"/>
  <c r="J10" i="43"/>
  <c r="D9" i="1" s="1"/>
  <c r="D73" i="44"/>
  <c r="J11" i="43"/>
  <c r="D10" i="1" s="1"/>
  <c r="D82" i="44"/>
  <c r="D59" i="44"/>
  <c r="J9" i="43"/>
  <c r="D8" i="1" s="1"/>
  <c r="J24" i="42"/>
  <c r="D6" i="43"/>
  <c r="D87" i="44"/>
  <c r="J12" i="43"/>
  <c r="D11" i="1" s="1"/>
  <c r="D96" i="44"/>
  <c r="J13" i="43"/>
  <c r="D12" i="1" s="1"/>
  <c r="I24" i="42"/>
  <c r="C6" i="43"/>
  <c r="J50" i="42"/>
  <c r="D8" i="43"/>
  <c r="I10" i="43"/>
  <c r="C73" i="44"/>
  <c r="G74" i="42"/>
  <c r="G98" i="42" s="1"/>
  <c r="G123" i="42" l="1"/>
  <c r="G14" i="43"/>
  <c r="G16" i="43" s="1"/>
  <c r="D50" i="44"/>
  <c r="J8" i="43"/>
  <c r="D7" i="1" s="1"/>
  <c r="D24" i="44"/>
  <c r="J6" i="43"/>
  <c r="D5" i="1" s="1"/>
  <c r="C24" i="44"/>
  <c r="I6" i="43"/>
  <c r="C5" i="1" s="1"/>
  <c r="G90" i="10"/>
  <c r="E90" i="10"/>
  <c r="G79" i="10"/>
  <c r="E79" i="10"/>
  <c r="G74" i="10"/>
  <c r="E74" i="10"/>
  <c r="G69" i="10"/>
  <c r="E69" i="10"/>
  <c r="G63" i="10"/>
  <c r="E63" i="10"/>
  <c r="E23" i="43" s="1"/>
  <c r="G59" i="10"/>
  <c r="G21" i="43" s="1"/>
  <c r="E59" i="10"/>
  <c r="E21" i="43" s="1"/>
  <c r="G53" i="10"/>
  <c r="G18" i="43" s="1"/>
  <c r="E53" i="10"/>
  <c r="E18" i="43" s="1"/>
  <c r="G46" i="10"/>
  <c r="G22" i="43" s="1"/>
  <c r="E46" i="10"/>
  <c r="E22" i="43" s="1"/>
  <c r="G42" i="10"/>
  <c r="E42" i="10"/>
  <c r="E20" i="43" s="1"/>
  <c r="G29" i="10"/>
  <c r="E29" i="10"/>
  <c r="P26" i="10"/>
  <c r="G20" i="10"/>
  <c r="E20" i="10"/>
  <c r="G12" i="10"/>
  <c r="E12" i="10"/>
  <c r="E18" i="10" s="1"/>
  <c r="E17" i="43" s="1"/>
  <c r="E120" i="42"/>
  <c r="C120" i="42"/>
  <c r="I120" i="42" s="1"/>
  <c r="C120" i="44" s="1"/>
  <c r="E115" i="42"/>
  <c r="I115" i="42" s="1"/>
  <c r="C115" i="44" s="1"/>
  <c r="C111" i="42"/>
  <c r="I111" i="42" s="1"/>
  <c r="C111" i="44" s="1"/>
  <c r="C107" i="42"/>
  <c r="I107" i="42" s="1"/>
  <c r="C107" i="44" s="1"/>
  <c r="C102" i="42"/>
  <c r="I102" i="42" s="1"/>
  <c r="C102" i="44" s="1"/>
  <c r="C96" i="42"/>
  <c r="C87" i="42"/>
  <c r="C82" i="42"/>
  <c r="C59" i="42"/>
  <c r="C32" i="42"/>
  <c r="I32" i="42" s="1"/>
  <c r="C32" i="44" s="1"/>
  <c r="C24" i="1"/>
  <c r="C9" i="1"/>
  <c r="C6" i="1"/>
  <c r="I12" i="10" l="1"/>
  <c r="C12" i="45" s="1"/>
  <c r="I42" i="10"/>
  <c r="G20" i="43"/>
  <c r="I63" i="10"/>
  <c r="G23" i="43"/>
  <c r="I74" i="10"/>
  <c r="C74" i="45" s="1"/>
  <c r="C13" i="43"/>
  <c r="I96" i="42"/>
  <c r="C9" i="43"/>
  <c r="I59" i="42"/>
  <c r="I82" i="42"/>
  <c r="C11" i="43"/>
  <c r="D13" i="1"/>
  <c r="D15" i="1" s="1"/>
  <c r="I87" i="42"/>
  <c r="C12" i="43"/>
  <c r="I53" i="10"/>
  <c r="G64" i="10"/>
  <c r="I90" i="10"/>
  <c r="C90" i="45" s="1"/>
  <c r="I29" i="10"/>
  <c r="C29" i="45" s="1"/>
  <c r="I46" i="10"/>
  <c r="I59" i="10"/>
  <c r="I69" i="10"/>
  <c r="C69" i="45" s="1"/>
  <c r="I79" i="10"/>
  <c r="C79" i="45" s="1"/>
  <c r="I20" i="10"/>
  <c r="C20" i="45" s="1"/>
  <c r="E31" i="10"/>
  <c r="C97" i="42"/>
  <c r="E122" i="42"/>
  <c r="E15" i="43" s="1"/>
  <c r="C50" i="42"/>
  <c r="C122" i="42"/>
  <c r="G31" i="10"/>
  <c r="G19" i="43" s="1"/>
  <c r="E97" i="42"/>
  <c r="E64" i="10"/>
  <c r="G18" i="10"/>
  <c r="I18" i="10" l="1"/>
  <c r="G17" i="43"/>
  <c r="E47" i="10"/>
  <c r="E65" i="10" s="1"/>
  <c r="E19" i="43"/>
  <c r="C59" i="45"/>
  <c r="I21" i="43"/>
  <c r="C20" i="1" s="1"/>
  <c r="C46" i="45"/>
  <c r="I22" i="43"/>
  <c r="C21" i="1" s="1"/>
  <c r="C53" i="45"/>
  <c r="I18" i="43"/>
  <c r="C17" i="1" s="1"/>
  <c r="C63" i="45"/>
  <c r="I23" i="43"/>
  <c r="C22" i="1" s="1"/>
  <c r="C42" i="45"/>
  <c r="I20" i="43"/>
  <c r="C19" i="1" s="1"/>
  <c r="I97" i="42"/>
  <c r="C97" i="44" s="1"/>
  <c r="C87" i="44"/>
  <c r="I12" i="43"/>
  <c r="C11" i="1" s="1"/>
  <c r="I9" i="43"/>
  <c r="C8" i="1" s="1"/>
  <c r="C59" i="44"/>
  <c r="I122" i="42"/>
  <c r="C15" i="43"/>
  <c r="C8" i="43"/>
  <c r="I50" i="42"/>
  <c r="C96" i="44"/>
  <c r="I13" i="43"/>
  <c r="C12" i="1" s="1"/>
  <c r="C82" i="44"/>
  <c r="I11" i="43"/>
  <c r="C10" i="1" s="1"/>
  <c r="I31" i="10"/>
  <c r="I64" i="10"/>
  <c r="C64" i="45" s="1"/>
  <c r="G47" i="10"/>
  <c r="C74" i="42"/>
  <c r="E74" i="42"/>
  <c r="E93" i="10" l="1"/>
  <c r="E26" i="43" s="1"/>
  <c r="E24" i="43"/>
  <c r="C31" i="45"/>
  <c r="I19" i="43"/>
  <c r="C18" i="1" s="1"/>
  <c r="I47" i="10"/>
  <c r="C47" i="45" s="1"/>
  <c r="C18" i="45"/>
  <c r="I17" i="43"/>
  <c r="C16" i="1" s="1"/>
  <c r="C98" i="42"/>
  <c r="I74" i="42"/>
  <c r="C74" i="44" s="1"/>
  <c r="C50" i="44"/>
  <c r="I8" i="43"/>
  <c r="C7" i="1" s="1"/>
  <c r="C13" i="1" s="1"/>
  <c r="C122" i="44"/>
  <c r="I15" i="43"/>
  <c r="C14" i="1" s="1"/>
  <c r="E98" i="42"/>
  <c r="G65" i="10"/>
  <c r="G24" i="43" s="1"/>
  <c r="C15" i="1" l="1"/>
  <c r="C23" i="1"/>
  <c r="C25" i="1" s="1"/>
  <c r="E123" i="42"/>
  <c r="E14" i="43"/>
  <c r="E16" i="43" s="1"/>
  <c r="C123" i="42"/>
  <c r="C14" i="43"/>
  <c r="C16" i="43" s="1"/>
  <c r="I98" i="42"/>
  <c r="I65" i="10"/>
  <c r="G93" i="10"/>
  <c r="I93" i="10" l="1"/>
  <c r="G26" i="43"/>
  <c r="C65" i="45"/>
  <c r="I24" i="43"/>
  <c r="I123" i="42"/>
  <c r="C123" i="44" s="1"/>
  <c r="I14" i="43"/>
  <c r="I16" i="43" s="1"/>
  <c r="C98" i="44"/>
  <c r="C93" i="45" l="1"/>
  <c r="I26" i="43"/>
</calcChain>
</file>

<file path=xl/sharedStrings.xml><?xml version="1.0" encoding="utf-8"?>
<sst xmlns="http://schemas.openxmlformats.org/spreadsheetml/2006/main" count="955" uniqueCount="442">
  <si>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</si>
  <si>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</si>
  <si>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</si>
  <si>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</si>
  <si>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</si>
  <si>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</si>
  <si>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</si>
  <si>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</si>
  <si>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</si>
  <si>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</si>
  <si>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</si>
  <si>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</si>
  <si>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</si>
  <si>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</si>
  <si>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</si>
  <si>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</si>
  <si>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</si>
  <si>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</si>
  <si>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</si>
  <si>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</si>
  <si>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</si>
  <si>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</si>
  <si>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</si>
  <si>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</si>
  <si>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</si>
  <si>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</si>
  <si>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</si>
  <si>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</si>
  <si>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</si>
  <si>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</si>
  <si>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</si>
  <si>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</si>
  <si>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</si>
  <si>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</si>
  <si>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</si>
  <si>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</si>
  <si>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</si>
  <si>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</si>
  <si>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</si>
  <si>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</si>
  <si>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</si>
  <si>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</si>
  <si>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</si>
  <si>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</si>
  <si>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</si>
  <si>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</si>
  <si>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</si>
  <si>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</si>
  <si>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</si>
  <si>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</si>
  <si>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</si>
  <si>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</si>
  <si>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</si>
  <si>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</si>
  <si>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</si>
  <si>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</si>
  <si>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</si>
  <si>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</si>
  <si>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</si>
  <si>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</si>
  <si>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</si>
  <si>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</si>
  <si>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</si>
  <si>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</si>
  <si>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</si>
  <si>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</si>
  <si>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</si>
  <si>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</si>
  <si>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</si>
  <si>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</si>
  <si>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</si>
  <si>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</si>
  <si>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</si>
  <si>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</si>
  <si>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</si>
  <si>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</si>
  <si>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</si>
  <si>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</si>
  <si>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</si>
  <si>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</si>
  <si>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</si>
  <si>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</si>
  <si>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</si>
  <si>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</si>
  <si>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</si>
  <si>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</si>
  <si>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</si>
  <si>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</si>
  <si>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</si>
  <si>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</si>
  <si>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</si>
  <si>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</si>
  <si>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</si>
  <si>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</si>
  <si>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</si>
  <si>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</si>
  <si>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</si>
  <si>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</si>
  <si>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</si>
  <si>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</si>
  <si>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</si>
  <si>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</si>
  <si>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</si>
  <si>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</si>
  <si>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</si>
  <si>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</si>
  <si>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</si>
  <si>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</si>
  <si>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</si>
  <si>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</si>
  <si>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</si>
  <si>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</si>
  <si>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</si>
  <si>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</si>
  <si>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</si>
  <si>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</si>
  <si>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</si>
  <si>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</si>
  <si>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</si>
  <si>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</si>
  <si>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</si>
  <si>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</si>
  <si>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</si>
  <si>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</si>
  <si>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</si>
  <si>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</si>
  <si>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</si>
  <si>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</si>
  <si>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</si>
  <si>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</si>
  <si>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</si>
  <si>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</si>
  <si>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</si>
  <si>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</si>
  <si>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</si>
  <si>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</si>
  <si>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</si>
  <si>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</si>
  <si>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</si>
  <si>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</si>
  <si>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</si>
  <si>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</si>
  <si>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</si>
  <si>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</si>
  <si>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</si>
  <si>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</si>
  <si>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</si>
  <si>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</si>
  <si>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</si>
  <si>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</si>
  <si>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</si>
  <si>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</si>
  <si>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</si>
  <si>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</si>
  <si>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</si>
  <si>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</si>
  <si>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</si>
  <si>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</si>
  <si>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</si>
  <si>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</si>
  <si>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</si>
  <si>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</si>
  <si>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</si>
  <si>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</si>
  <si>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</si>
  <si>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</si>
  <si>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</si>
  <si>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</si>
  <si>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</si>
  <si>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</si>
  <si>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</si>
  <si>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</si>
  <si>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</si>
  <si>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</si>
  <si>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</si>
  <si>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</si>
  <si>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</si>
  <si>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</si>
  <si>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</si>
  <si>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</si>
  <si>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</si>
  <si>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</si>
  <si>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</si>
  <si>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</si>
  <si>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</si>
  <si>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</si>
  <si>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</si>
  <si>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</si>
  <si>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</si>
  <si>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</si>
  <si>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</si>
  <si>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</si>
  <si>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</si>
  <si>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</si>
  <si>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</si>
  <si>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</si>
  <si>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</si>
  <si>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</si>
  <si>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</si>
  <si>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</si>
  <si>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</si>
  <si>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</si>
  <si>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</si>
  <si>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</si>
  <si>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</si>
  <si>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</si>
  <si>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</si>
  <si>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</si>
  <si>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</si>
  <si>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</si>
  <si>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</si>
  <si>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</si>
  <si>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</si>
  <si>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</si>
  <si>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</si>
  <si>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</si>
  <si>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</si>
  <si>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</si>
  <si>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</si>
  <si>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</si>
  <si>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</si>
  <si>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</si>
  <si>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</si>
  <si>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</si>
  <si>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</si>
  <si>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</si>
  <si>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</si>
  <si>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</si>
  <si>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</si>
  <si>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</si>
  <si>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</si>
  <si>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</si>
  <si>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</si>
  <si>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</si>
  <si>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</si>
  <si>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</si>
  <si>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</si>
  <si>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</si>
  <si>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</si>
  <si>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</si>
  <si>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</si>
  <si>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</si>
  <si>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</si>
  <si>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</si>
  <si>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</si>
  <si>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</si>
  <si>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</si>
  <si>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</si>
  <si>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</si>
  <si>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</si>
  <si>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</si>
  <si>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</si>
  <si>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</si>
  <si>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</si>
  <si>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</si>
  <si>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</si>
  <si>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</si>
  <si>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</si>
  <si>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</si>
  <si>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</si>
  <si>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</si>
  <si>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</si>
  <si>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</si>
  <si>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</si>
  <si>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</si>
  <si>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</si>
  <si>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</si>
  <si>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</si>
  <si>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</si>
  <si>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</si>
  <si>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</si>
  <si>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</si>
  <si>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</si>
  <si>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</si>
  <si>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</si>
  <si>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</si>
  <si>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</si>
  <si>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</si>
  <si>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</si>
  <si>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</si>
  <si>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</si>
  <si>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</si>
  <si>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</si>
  <si>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</si>
  <si>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</si>
  <si>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>Személyi juttatások összesen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</si>
  <si>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</si>
  <si>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</si>
  <si>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</si>
  <si>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</si>
  <si>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</si>
  <si>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</si>
  <si>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</si>
  <si>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</si>
  <si>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</si>
  <si>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</si>
  <si>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</si>
  <si>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</si>
  <si>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</si>
  <si>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</si>
  <si>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</si>
  <si>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</si>
  <si>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</si>
  <si>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</si>
  <si>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</si>
  <si>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Finanszírozási kiadások</t>
  </si>
  <si>
    <t>Foglalkoztatással, munkanélküliséggel kapcsolatos ellátások</t>
  </si>
  <si>
    <t>Működési célú visszatérítendő támogatások, kölcsönök visszatérülése államháztartáson belülről</t>
  </si>
  <si>
    <t>Egyéb felhalmozási célú támogatások bevételei államháztartáson belülről</t>
  </si>
  <si>
    <t>Szociális hozzájárulási adó és járulékok</t>
  </si>
  <si>
    <t xml:space="preserve">Vagyoni tipusú adók </t>
  </si>
  <si>
    <t xml:space="preserve">Értékesítési és forgalmi adók </t>
  </si>
  <si>
    <t>Gépjárműadók</t>
  </si>
  <si>
    <t xml:space="preserve">Egyéb közhatalmi bevételek </t>
  </si>
  <si>
    <t>Szolgáltatások ellenértéke</t>
  </si>
  <si>
    <t>Közvetített szolgáltatások értéke</t>
  </si>
  <si>
    <t xml:space="preserve">Hosszú lejáratú hitelek, kölcsönök felvétele </t>
  </si>
  <si>
    <t xml:space="preserve">Külföldi hitelek, kölcsönök felvétele </t>
  </si>
  <si>
    <t>KIADÁSOK ÖSSZESEN (K1-9)</t>
  </si>
  <si>
    <t>Az egységes rovatrend szerint a kiemelt kiadási és bevételi jogcímek</t>
  </si>
  <si>
    <t xml:space="preserve">Önkormányzatok működési támogatásai 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</si>
  <si>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</si>
  <si>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</si>
  <si>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</si>
  <si>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</si>
  <si>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</si>
  <si>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</si>
  <si>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</si>
  <si>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</si>
  <si>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</si>
  <si>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</si>
  <si>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</si>
  <si>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</si>
  <si>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</si>
  <si>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</si>
  <si>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Működési célú támogatások államháztartáson belülről </t>
  </si>
  <si>
    <t>Működési bevételek</t>
  </si>
  <si>
    <t>Bevételek (E Ft)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</si>
  <si>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</si>
  <si>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</si>
  <si>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</si>
  <si>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</si>
  <si>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</si>
  <si>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</si>
  <si>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Költségvetési kiadások összesen</t>
  </si>
  <si>
    <t>K1-K9</t>
  </si>
  <si>
    <t>B1-B8</t>
  </si>
  <si>
    <t>Kiadások mindösszesen</t>
  </si>
  <si>
    <t>Költségvetési bevételek</t>
  </si>
  <si>
    <t>Bevételek összesen</t>
  </si>
  <si>
    <t>Iparűzési adó</t>
  </si>
  <si>
    <t>talajterhelési díj</t>
  </si>
  <si>
    <t>Foglalkoztatottak egyéb személyi juttatásai</t>
  </si>
  <si>
    <t xml:space="preserve">Személyi juttatások </t>
  </si>
  <si>
    <t xml:space="preserve">Munkaadókat terhelő járulékok és szociális hozzájárulási adó                                                                            </t>
  </si>
  <si>
    <t xml:space="preserve">Kommunikációs szolgáltatások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</si>
  <si>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</si>
  <si>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</si>
  <si>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</si>
  <si>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</si>
  <si>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</si>
  <si>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</si>
  <si>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</si>
  <si>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Lakhatással kapcsolatos ellátások</t>
  </si>
  <si>
    <t>Intézményi ellátottak pénzbeli juttatásai</t>
  </si>
  <si>
    <t>Egyéb nem intézményi ellátások (önkormányzati rendelet alapján)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</si>
  <si>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</si>
  <si>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</si>
  <si>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</si>
  <si>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</si>
  <si>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</si>
  <si>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Működési költségvetés előirányzat csoport</t>
  </si>
  <si>
    <t>Ingatlanok beszerzése, létesítése</t>
  </si>
  <si>
    <t>Egyéb tárgyi eszközök gép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</si>
  <si>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</si>
  <si>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</si>
  <si>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</si>
  <si>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</si>
  <si>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</si>
  <si>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</si>
  <si>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Felhalmozási költségvetés előirányzat csoport </t>
  </si>
  <si>
    <t xml:space="preserve">Költségvetési kiadások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</si>
  <si>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</si>
  <si>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</si>
  <si>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</si>
  <si>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</si>
  <si>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Pénzeszköz átadás (állami tám</t>
  </si>
  <si>
    <t>Külföldi értékpapírok beváltása</t>
  </si>
  <si>
    <t xml:space="preserve">Finanszírozási kiadások </t>
  </si>
  <si>
    <t>Rovat-
szám</t>
  </si>
  <si>
    <t xml:space="preserve">Helyi önkormányzatok működésének általános támogatása, </t>
  </si>
  <si>
    <t>Működési célú visszatérítendő támogatások, kölcsönök igénybevétele államháztartáson belülről</t>
  </si>
  <si>
    <t>Egyéb működési célú támogatások bevételei államháztartáson belülről oep</t>
  </si>
  <si>
    <t>Működési célú támogatások államháztartáson belülről</t>
  </si>
  <si>
    <t>Bérhez és foglalkoztatáshoz kapcsolódó adók</t>
  </si>
  <si>
    <t xml:space="preserve">Egyéb áruhasználati és szolgáltatási adók </t>
  </si>
  <si>
    <t>Tulajdonosi bevételek</t>
  </si>
  <si>
    <t>Kamatbevételek</t>
  </si>
  <si>
    <t>Egyéb pénzügyi műveletek bevételei</t>
  </si>
  <si>
    <t>Egyéb működési bevételek</t>
  </si>
  <si>
    <t xml:space="preserve">Működési bevételek 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</si>
  <si>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</si>
  <si>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</si>
  <si>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</si>
  <si>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</si>
  <si>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Immateriális javak értékesítése</t>
  </si>
  <si>
    <t>Ingatlanok értékesítése</t>
  </si>
  <si>
    <t>Részesedések értékesítése</t>
  </si>
  <si>
    <t>Felhalmozási célú visszatérítendő támogatások, kölcsönök visszatérülése államháztartáson kívülről</t>
  </si>
  <si>
    <t>Egyéb felhalmozási célú átvett pénzeszközök</t>
  </si>
  <si>
    <t>Rövid lejáratú hitelek, kölcsönök felvétele  ( hiány)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</si>
  <si>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</si>
  <si>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</si>
  <si>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</si>
  <si>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>BEVÉTELEK ÖSSZESEN (B1-8)</t>
  </si>
  <si>
    <t>Kiadások ( Ft)</t>
  </si>
  <si>
    <t xml:space="preserve">Egyéb működési célú támogatások államháztartáson belülre </t>
  </si>
  <si>
    <t>Bevételek (Ft)</t>
  </si>
  <si>
    <t>Vagyoni tipusú adók</t>
  </si>
  <si>
    <t>DMTT összesen</t>
  </si>
  <si>
    <t>DMTT munkaszervezet</t>
  </si>
  <si>
    <t>Cecei Óvoda és Bölcsöde</t>
  </si>
  <si>
    <t>Dél-Mezőföldi Többcélú Társulás  és  intézményi költségvetési főösszege intézményenként</t>
  </si>
  <si>
    <t>Társulási előirányzatok</t>
  </si>
  <si>
    <t>Tárulási előirányzatok</t>
  </si>
  <si>
    <t>DMTT összesen eredeti</t>
  </si>
  <si>
    <t>DMTT összesen módosítás</t>
  </si>
  <si>
    <t>Összesen eredeti</t>
  </si>
  <si>
    <t>DMTT munkaszervezet módosítás</t>
  </si>
  <si>
    <t>Háló Dél-Mezőföldi Szociális és Gyermekjóléti szolgálat eredeti</t>
  </si>
  <si>
    <t>Háló Dél-Mezőföldi Szociális és Gyermekjóléti szolgálat módosítás</t>
  </si>
  <si>
    <t>Cecei Óvoda és Bölcsöde eredeti</t>
  </si>
  <si>
    <t>Cecei Óvoda és Bölcsöde módosítás</t>
  </si>
  <si>
    <t>Összesen módosítás</t>
  </si>
  <si>
    <t>ÖSSZESEN EREDETI</t>
  </si>
  <si>
    <t>ÖSSZESEN MÓDOSÍTÁS</t>
  </si>
  <si>
    <t>DMTT munkaszervezet eredeti</t>
  </si>
  <si>
    <t xml:space="preserve">Háló Dél-Mezőföldi Szociális és Gyermekjóléti szolgálat módosítás </t>
  </si>
  <si>
    <t>B65</t>
  </si>
  <si>
    <t>B411</t>
  </si>
  <si>
    <t>B75</t>
  </si>
  <si>
    <t>Dél-Mezőföldi Többcélú Tárulás 2020. évi költségvetéséhez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</si>
</sst>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  <numFmt numFmtId="166" formatCode="\ ##########"/>
  </numFmts>
  <fonts count="38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12"/>
      <color theme="1"/>
      <name val="Bookman Old Style"/>
      <family val="1"/>
      <charset val="238"/>
    </font>
    <font>
      <b/>
      <sz val="12"/>
      <color theme="1"/>
      <name val="Bookman Old Style"/>
      <family val="1"/>
      <charset val="238"/>
    </font>
    <font>
      <b/>
      <sz val="13"/>
      <color theme="1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i/>
      <u/>
      <sz val="13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8" fillId="0" borderId="0"/>
  </cellStyleXfs>
  <cellXfs count="161">
    <xf numFmtId="0" fontId="0" fillId="0" borderId="0" xfId="0"/>
    <xf numFmtId="0" fontId="16" fillId="0" borderId="0" xfId="0" applyFont="1"/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8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/>
    </xf>
    <xf numFmtId="3" fontId="16" fillId="0" borderId="0" xfId="0" applyNumberFormat="1" applyFont="1"/>
    <xf numFmtId="3" fontId="4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/>
    </xf>
    <xf numFmtId="0" fontId="2" fillId="0" borderId="0" xfId="0" applyFont="1"/>
    <xf numFmtId="3" fontId="4" fillId="0" borderId="1" xfId="0" applyNumberFormat="1" applyFont="1" applyBorder="1" applyAlignment="1">
      <alignment vertical="center" wrapText="1"/>
    </xf>
    <xf numFmtId="3" fontId="18" fillId="0" borderId="0" xfId="0" applyNumberFormat="1" applyFont="1"/>
    <xf numFmtId="0" fontId="19" fillId="0" borderId="0" xfId="0" applyFont="1"/>
    <xf numFmtId="0" fontId="20" fillId="0" borderId="0" xfId="0" applyFont="1"/>
    <xf numFmtId="3" fontId="5" fillId="4" borderId="1" xfId="0" applyNumberFormat="1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vertical="center"/>
    </xf>
    <xf numFmtId="165" fontId="2" fillId="0" borderId="1" xfId="1" applyNumberFormat="1" applyFont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left" vertical="center" wrapText="1"/>
    </xf>
    <xf numFmtId="165" fontId="2" fillId="0" borderId="1" xfId="1" applyNumberFormat="1" applyFont="1" applyBorder="1" applyAlignment="1">
      <alignment horizontal="left" vertical="center"/>
    </xf>
    <xf numFmtId="165" fontId="21" fillId="0" borderId="0" xfId="1" applyNumberFormat="1" applyFont="1" applyAlignment="1">
      <alignment vertical="center"/>
    </xf>
    <xf numFmtId="165" fontId="14" fillId="0" borderId="1" xfId="1" applyNumberFormat="1" applyFont="1" applyBorder="1" applyAlignment="1">
      <alignment horizontal="right"/>
    </xf>
    <xf numFmtId="165" fontId="16" fillId="0" borderId="0" xfId="1" applyNumberFormat="1" applyFont="1"/>
    <xf numFmtId="165" fontId="1" fillId="0" borderId="1" xfId="1" applyNumberFormat="1" applyFont="1" applyBorder="1" applyAlignment="1">
      <alignment horizontal="center" vertical="center" wrapText="1"/>
    </xf>
    <xf numFmtId="165" fontId="18" fillId="0" borderId="0" xfId="1" applyNumberFormat="1" applyFont="1"/>
    <xf numFmtId="3" fontId="5" fillId="3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left" vertical="center" wrapText="1"/>
    </xf>
    <xf numFmtId="165" fontId="3" fillId="3" borderId="1" xfId="1" applyNumberFormat="1" applyFont="1" applyFill="1" applyBorder="1" applyAlignment="1">
      <alignment horizontal="left" vertical="center" wrapText="1"/>
    </xf>
    <xf numFmtId="3" fontId="20" fillId="3" borderId="1" xfId="0" applyNumberFormat="1" applyFont="1" applyFill="1" applyBorder="1"/>
    <xf numFmtId="165" fontId="20" fillId="3" borderId="1" xfId="1" applyNumberFormat="1" applyFont="1" applyFill="1" applyBorder="1"/>
    <xf numFmtId="3" fontId="5" fillId="5" borderId="1" xfId="0" applyNumberFormat="1" applyFont="1" applyFill="1" applyBorder="1" applyAlignment="1">
      <alignment vertical="center" wrapText="1"/>
    </xf>
    <xf numFmtId="3" fontId="3" fillId="5" borderId="1" xfId="0" applyNumberFormat="1" applyFont="1" applyFill="1" applyBorder="1" applyAlignment="1">
      <alignment horizontal="left" vertical="center" wrapText="1"/>
    </xf>
    <xf numFmtId="165" fontId="20" fillId="5" borderId="1" xfId="1" applyNumberFormat="1" applyFont="1" applyFill="1" applyBorder="1"/>
    <xf numFmtId="3" fontId="5" fillId="6" borderId="1" xfId="0" applyNumberFormat="1" applyFont="1" applyFill="1" applyBorder="1" applyAlignment="1">
      <alignment horizontal="left" vertical="center" wrapText="1"/>
    </xf>
    <xf numFmtId="3" fontId="3" fillId="6" borderId="1" xfId="0" applyNumberFormat="1" applyFont="1" applyFill="1" applyBorder="1" applyAlignment="1">
      <alignment horizontal="left" vertical="center"/>
    </xf>
    <xf numFmtId="165" fontId="20" fillId="6" borderId="1" xfId="1" applyNumberFormat="1" applyFont="1" applyFill="1" applyBorder="1"/>
    <xf numFmtId="0" fontId="23" fillId="0" borderId="1" xfId="0" applyFont="1" applyBorder="1" applyAlignment="1">
      <alignment vertical="center"/>
    </xf>
    <xf numFmtId="166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164" fontId="23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165" fontId="1" fillId="0" borderId="2" xfId="1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2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165" fontId="15" fillId="0" borderId="1" xfId="1" applyNumberFormat="1" applyFont="1" applyBorder="1"/>
    <xf numFmtId="165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4" xfId="0" applyFont="1" applyBorder="1" applyAlignment="1">
      <alignment horizontal="center" wrapText="1"/>
    </xf>
    <xf numFmtId="165" fontId="11" fillId="0" borderId="1" xfId="1" applyNumberFormat="1" applyFont="1" applyBorder="1" applyAlignment="1">
      <alignment horizontal="right"/>
    </xf>
    <xf numFmtId="165" fontId="11" fillId="0" borderId="0" xfId="1" applyNumberFormat="1" applyFont="1" applyBorder="1" applyAlignment="1">
      <alignment horizontal="right"/>
    </xf>
    <xf numFmtId="165" fontId="23" fillId="0" borderId="1" xfId="1" applyNumberFormat="1" applyFont="1" applyBorder="1" applyAlignment="1">
      <alignment horizontal="left" vertical="center"/>
    </xf>
    <xf numFmtId="165" fontId="24" fillId="0" borderId="1" xfId="1" applyNumberFormat="1" applyFont="1" applyBorder="1"/>
    <xf numFmtId="165" fontId="22" fillId="0" borderId="1" xfId="1" applyNumberFormat="1" applyFont="1" applyBorder="1" applyAlignment="1">
      <alignment horizontal="left" vertical="center"/>
    </xf>
    <xf numFmtId="165" fontId="36" fillId="0" borderId="1" xfId="1" applyNumberFormat="1" applyFont="1" applyBorder="1"/>
    <xf numFmtId="165" fontId="23" fillId="0" borderId="1" xfId="1" applyNumberFormat="1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 wrapText="1"/>
    </xf>
    <xf numFmtId="165" fontId="22" fillId="0" borderId="1" xfId="1" applyNumberFormat="1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/>
    </xf>
    <xf numFmtId="0" fontId="29" fillId="8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left" vertical="center" wrapText="1"/>
    </xf>
    <xf numFmtId="165" fontId="11" fillId="8" borderId="1" xfId="1" applyNumberFormat="1" applyFont="1" applyFill="1" applyBorder="1" applyAlignment="1">
      <alignment horizontal="left" vertical="center" wrapText="1"/>
    </xf>
    <xf numFmtId="165" fontId="15" fillId="8" borderId="1" xfId="1" applyNumberFormat="1" applyFont="1" applyFill="1" applyBorder="1"/>
    <xf numFmtId="165" fontId="24" fillId="8" borderId="1" xfId="1" applyNumberFormat="1" applyFont="1" applyFill="1" applyBorder="1"/>
    <xf numFmtId="0" fontId="11" fillId="7" borderId="1" xfId="0" applyFont="1" applyFill="1" applyBorder="1"/>
    <xf numFmtId="165" fontId="11" fillId="7" borderId="1" xfId="1" applyNumberFormat="1" applyFont="1" applyFill="1" applyBorder="1"/>
    <xf numFmtId="165" fontId="24" fillId="7" borderId="1" xfId="1" applyNumberFormat="1" applyFont="1" applyFill="1" applyBorder="1"/>
    <xf numFmtId="0" fontId="29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/>
    </xf>
    <xf numFmtId="165" fontId="11" fillId="9" borderId="1" xfId="1" applyNumberFormat="1" applyFont="1" applyFill="1" applyBorder="1" applyAlignment="1">
      <alignment horizontal="left" vertical="center"/>
    </xf>
    <xf numFmtId="165" fontId="15" fillId="9" borderId="1" xfId="1" applyNumberFormat="1" applyFont="1" applyFill="1" applyBorder="1"/>
    <xf numFmtId="165" fontId="24" fillId="9" borderId="1" xfId="1" applyNumberFormat="1" applyFont="1" applyFill="1" applyBorder="1"/>
    <xf numFmtId="0" fontId="27" fillId="10" borderId="1" xfId="0" applyFont="1" applyFill="1" applyBorder="1"/>
    <xf numFmtId="0" fontId="14" fillId="10" borderId="1" xfId="0" applyFont="1" applyFill="1" applyBorder="1" applyAlignment="1">
      <alignment horizontal="left" vertical="center"/>
    </xf>
    <xf numFmtId="165" fontId="14" fillId="10" borderId="1" xfId="1" applyNumberFormat="1" applyFont="1" applyFill="1" applyBorder="1" applyAlignment="1">
      <alignment horizontal="left" vertical="center"/>
    </xf>
    <xf numFmtId="165" fontId="15" fillId="10" borderId="1" xfId="1" applyNumberFormat="1" applyFont="1" applyFill="1" applyBorder="1"/>
    <xf numFmtId="165" fontId="24" fillId="10" borderId="1" xfId="1" applyNumberFormat="1" applyFont="1" applyFill="1" applyBorder="1"/>
    <xf numFmtId="0" fontId="26" fillId="0" borderId="1" xfId="0" applyFont="1" applyBorder="1" applyAlignment="1">
      <alignment horizontal="left" vertical="center"/>
    </xf>
    <xf numFmtId="0" fontId="26" fillId="8" borderId="1" xfId="0" applyFont="1" applyFill="1" applyBorder="1" applyAlignment="1">
      <alignment horizontal="left" vertical="center" wrapText="1"/>
    </xf>
    <xf numFmtId="0" fontId="26" fillId="8" borderId="1" xfId="0" applyFont="1" applyFill="1" applyBorder="1" applyAlignment="1">
      <alignment horizontal="left" vertical="center"/>
    </xf>
    <xf numFmtId="165" fontId="26" fillId="8" borderId="1" xfId="1" applyNumberFormat="1" applyFont="1" applyFill="1" applyBorder="1" applyAlignment="1">
      <alignment horizontal="left" vertical="center"/>
    </xf>
    <xf numFmtId="165" fontId="37" fillId="8" borderId="1" xfId="1" applyNumberFormat="1" applyFont="1" applyFill="1" applyBorder="1"/>
    <xf numFmtId="165" fontId="26" fillId="8" borderId="1" xfId="1" applyNumberFormat="1" applyFont="1" applyFill="1" applyBorder="1"/>
    <xf numFmtId="0" fontId="14" fillId="8" borderId="1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left" vertical="center"/>
    </xf>
    <xf numFmtId="165" fontId="14" fillId="8" borderId="1" xfId="1" applyNumberFormat="1" applyFont="1" applyFill="1" applyBorder="1" applyAlignment="1">
      <alignment horizontal="left" vertical="center"/>
    </xf>
    <xf numFmtId="0" fontId="27" fillId="6" borderId="1" xfId="0" applyFont="1" applyFill="1" applyBorder="1"/>
    <xf numFmtId="165" fontId="15" fillId="6" borderId="1" xfId="1" applyNumberFormat="1" applyFont="1" applyFill="1" applyBorder="1"/>
    <xf numFmtId="0" fontId="11" fillId="8" borderId="1" xfId="0" applyFont="1" applyFill="1" applyBorder="1" applyAlignment="1">
      <alignment horizontal="left" vertical="center"/>
    </xf>
    <xf numFmtId="165" fontId="11" fillId="8" borderId="1" xfId="1" applyNumberFormat="1" applyFont="1" applyFill="1" applyBorder="1" applyAlignment="1">
      <alignment horizontal="left" vertical="center"/>
    </xf>
    <xf numFmtId="165" fontId="35" fillId="8" borderId="1" xfId="1" applyNumberFormat="1" applyFont="1" applyFill="1" applyBorder="1"/>
    <xf numFmtId="0" fontId="22" fillId="11" borderId="1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 wrapText="1"/>
    </xf>
    <xf numFmtId="165" fontId="1" fillId="11" borderId="1" xfId="1" applyNumberFormat="1" applyFont="1" applyFill="1" applyBorder="1" applyAlignment="1">
      <alignment horizontal="center" vertical="center" wrapText="1"/>
    </xf>
    <xf numFmtId="165" fontId="22" fillId="11" borderId="1" xfId="1" applyNumberFormat="1" applyFont="1" applyFill="1" applyBorder="1" applyAlignment="1">
      <alignment horizontal="center" vertical="center" wrapText="1"/>
    </xf>
    <xf numFmtId="165" fontId="24" fillId="0" borderId="1" xfId="1" applyNumberFormat="1" applyFont="1" applyBorder="1" applyAlignment="1">
      <alignment horizontal="right"/>
    </xf>
    <xf numFmtId="0" fontId="11" fillId="0" borderId="1" xfId="0" applyFont="1" applyBorder="1" applyAlignment="1">
      <alignment vertical="center" wrapText="1"/>
    </xf>
    <xf numFmtId="166" fontId="11" fillId="0" borderId="1" xfId="0" applyNumberFormat="1" applyFont="1" applyBorder="1" applyAlignment="1">
      <alignment vertical="center"/>
    </xf>
    <xf numFmtId="166" fontId="22" fillId="0" borderId="1" xfId="0" applyNumberFormat="1" applyFont="1" applyBorder="1" applyAlignment="1">
      <alignment vertical="center"/>
    </xf>
    <xf numFmtId="0" fontId="29" fillId="0" borderId="1" xfId="0" applyFont="1" applyBorder="1" applyAlignment="1">
      <alignment horizontal="left" vertical="center" wrapText="1"/>
    </xf>
    <xf numFmtId="166" fontId="14" fillId="0" borderId="1" xfId="0" applyNumberFormat="1" applyFont="1" applyBorder="1" applyAlignment="1">
      <alignment vertical="center"/>
    </xf>
    <xf numFmtId="0" fontId="11" fillId="8" borderId="1" xfId="0" applyFont="1" applyFill="1" applyBorder="1" applyAlignment="1">
      <alignment vertical="center" wrapText="1"/>
    </xf>
    <xf numFmtId="166" fontId="11" fillId="8" borderId="1" xfId="0" applyNumberFormat="1" applyFont="1" applyFill="1" applyBorder="1" applyAlignment="1">
      <alignment vertical="center"/>
    </xf>
    <xf numFmtId="165" fontId="11" fillId="8" borderId="1" xfId="1" applyNumberFormat="1" applyFont="1" applyFill="1" applyBorder="1" applyAlignment="1">
      <alignment horizontal="right"/>
    </xf>
    <xf numFmtId="165" fontId="24" fillId="8" borderId="1" xfId="1" applyNumberFormat="1" applyFont="1" applyFill="1" applyBorder="1" applyAlignment="1">
      <alignment horizontal="right"/>
    </xf>
    <xf numFmtId="0" fontId="29" fillId="8" borderId="1" xfId="0" applyFont="1" applyFill="1" applyBorder="1" applyAlignment="1">
      <alignment horizontal="left" vertical="center" wrapText="1"/>
    </xf>
    <xf numFmtId="166" fontId="11" fillId="6" borderId="1" xfId="0" applyNumberFormat="1" applyFont="1" applyFill="1" applyBorder="1" applyAlignment="1">
      <alignment vertical="center"/>
    </xf>
    <xf numFmtId="165" fontId="11" fillId="6" borderId="1" xfId="1" applyNumberFormat="1" applyFont="1" applyFill="1" applyBorder="1" applyAlignment="1">
      <alignment horizontal="right"/>
    </xf>
    <xf numFmtId="165" fontId="24" fillId="6" borderId="1" xfId="1" applyNumberFormat="1" applyFont="1" applyFill="1" applyBorder="1" applyAlignment="1">
      <alignment horizontal="right"/>
    </xf>
    <xf numFmtId="166" fontId="14" fillId="8" borderId="1" xfId="0" applyNumberFormat="1" applyFont="1" applyFill="1" applyBorder="1" applyAlignment="1">
      <alignment vertical="center"/>
    </xf>
    <xf numFmtId="165" fontId="14" fillId="8" borderId="1" xfId="1" applyNumberFormat="1" applyFont="1" applyFill="1" applyBorder="1" applyAlignment="1">
      <alignment horizontal="right"/>
    </xf>
    <xf numFmtId="165" fontId="14" fillId="9" borderId="1" xfId="1" applyNumberFormat="1" applyFont="1" applyFill="1" applyBorder="1" applyAlignment="1">
      <alignment horizontal="right"/>
    </xf>
    <xf numFmtId="165" fontId="24" fillId="9" borderId="1" xfId="1" applyNumberFormat="1" applyFont="1" applyFill="1" applyBorder="1" applyAlignment="1">
      <alignment horizontal="right"/>
    </xf>
    <xf numFmtId="166" fontId="14" fillId="10" borderId="1" xfId="0" applyNumberFormat="1" applyFont="1" applyFill="1" applyBorder="1" applyAlignment="1">
      <alignment vertical="center"/>
    </xf>
    <xf numFmtId="165" fontId="14" fillId="10" borderId="1" xfId="1" applyNumberFormat="1" applyFont="1" applyFill="1" applyBorder="1" applyAlignment="1">
      <alignment horizontal="right"/>
    </xf>
    <xf numFmtId="165" fontId="24" fillId="10" borderId="1" xfId="1" applyNumberFormat="1" applyFont="1" applyFill="1" applyBorder="1" applyAlignment="1">
      <alignment horizontal="right"/>
    </xf>
    <xf numFmtId="166" fontId="11" fillId="9" borderId="1" xfId="0" applyNumberFormat="1" applyFont="1" applyFill="1" applyBorder="1" applyAlignment="1">
      <alignment vertical="center"/>
    </xf>
    <xf numFmtId="0" fontId="11" fillId="9" borderId="1" xfId="0" applyFont="1" applyFill="1" applyBorder="1"/>
    <xf numFmtId="0" fontId="12" fillId="9" borderId="1" xfId="0" applyFont="1" applyFill="1" applyBorder="1"/>
    <xf numFmtId="0" fontId="31" fillId="6" borderId="1" xfId="0" applyFont="1" applyFill="1" applyBorder="1"/>
    <xf numFmtId="0" fontId="32" fillId="6" borderId="1" xfId="0" applyFont="1" applyFill="1" applyBorder="1" applyAlignment="1">
      <alignment horizontal="left" vertical="center"/>
    </xf>
    <xf numFmtId="0" fontId="27" fillId="12" borderId="1" xfId="0" applyFont="1" applyFill="1" applyBorder="1"/>
    <xf numFmtId="0" fontId="14" fillId="12" borderId="1" xfId="0" applyFont="1" applyFill="1" applyBorder="1" applyAlignment="1">
      <alignment horizontal="left" vertical="center"/>
    </xf>
    <xf numFmtId="165" fontId="15" fillId="12" borderId="1" xfId="1" applyNumberFormat="1" applyFont="1" applyFill="1" applyBorder="1"/>
    <xf numFmtId="0" fontId="33" fillId="9" borderId="1" xfId="0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31" fillId="10" borderId="1" xfId="0" applyFont="1" applyFill="1" applyBorder="1"/>
    <xf numFmtId="166" fontId="32" fillId="10" borderId="1" xfId="0" applyNumberFormat="1" applyFont="1" applyFill="1" applyBorder="1" applyAlignment="1">
      <alignment vertical="center"/>
    </xf>
    <xf numFmtId="166" fontId="32" fillId="9" borderId="1" xfId="0" applyNumberFormat="1" applyFont="1" applyFill="1" applyBorder="1" applyAlignment="1">
      <alignment vertical="center"/>
    </xf>
    <xf numFmtId="0" fontId="33" fillId="8" borderId="1" xfId="0" applyFont="1" applyFill="1" applyBorder="1" applyAlignment="1">
      <alignment horizontal="left" vertical="center"/>
    </xf>
    <xf numFmtId="0" fontId="32" fillId="8" borderId="1" xfId="0" applyFont="1" applyFill="1" applyBorder="1" applyAlignment="1">
      <alignment horizontal="left" vertical="center" wrapText="1"/>
    </xf>
    <xf numFmtId="0" fontId="32" fillId="9" borderId="1" xfId="0" applyFont="1" applyFill="1" applyBorder="1"/>
    <xf numFmtId="0" fontId="34" fillId="9" borderId="1" xfId="0" applyFont="1" applyFill="1" applyBorder="1"/>
    <xf numFmtId="0" fontId="10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Ezres" xfId="1" builtinId="3"/>
    <cellStyle name="Normál" xfId="0" builtinId="0"/>
    <cellStyle name="Normal_KTRSZJ" xfId="2"/>
  </cellStyles>
  <dxfs count="0"/>
  <tableStyles count="0" defaultTableStyle="TableStyleMedium9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view="pageLayout" topLeftCell="A4" zoomScaleSheetLayoutView="75" workbookViewId="0">
      <selection sqref="A1:D1"/>
    </sheetView>
  </sheetViews>
  <sheetFormatPr defaultColWidth="9.109375" defaultRowHeight="13.8" x14ac:dyDescent="0.25"/>
  <cols>
    <col min="1" max="1" width="64.44140625" style="1" customWidth="1"/>
    <col min="2" max="2" width="9.44140625" style="12" customWidth="1"/>
    <col min="3" max="3" width="25.33203125" style="28" customWidth="1"/>
    <col min="4" max="4" width="23.5546875" style="1" customWidth="1"/>
    <col min="5" max="16384" width="9.109375" style="1"/>
  </cols>
  <sheetData>
    <row r="1" spans="1:8" ht="18" x14ac:dyDescent="0.35">
      <c r="A1" s="152" t="s">
        <v>441</v>
      </c>
      <c r="B1" s="152"/>
      <c r="C1" s="152"/>
      <c r="D1" s="153"/>
    </row>
    <row r="2" spans="1:8" ht="50.25" customHeight="1" x14ac:dyDescent="0.35">
      <c r="A2" s="154" t="s">
        <v>319</v>
      </c>
      <c r="B2" s="155"/>
      <c r="C2" s="155"/>
      <c r="D2" s="153"/>
    </row>
    <row r="4" spans="1:8" s="9" customFormat="1" ht="26.4" x14ac:dyDescent="0.25">
      <c r="A4" s="10" t="s">
        <v>0</v>
      </c>
      <c r="B4" s="6" t="s">
        <v>1</v>
      </c>
      <c r="C4" s="29" t="s">
        <v>425</v>
      </c>
      <c r="D4" s="29" t="s">
        <v>426</v>
      </c>
      <c r="E4" s="15"/>
      <c r="F4" s="15"/>
      <c r="G4" s="15"/>
      <c r="H4" s="15"/>
    </row>
    <row r="5" spans="1:8" s="9" customFormat="1" ht="13.2" x14ac:dyDescent="0.25">
      <c r="A5" s="13" t="s">
        <v>285</v>
      </c>
      <c r="B5" s="11" t="s">
        <v>35</v>
      </c>
      <c r="C5" s="23">
        <f>SUM('4. mellékletek'!I6)</f>
        <v>187730775</v>
      </c>
      <c r="D5" s="23">
        <f>SUM('4. mellékletek'!J6)</f>
        <v>198391950</v>
      </c>
      <c r="E5" s="15"/>
      <c r="F5" s="15"/>
      <c r="G5" s="15"/>
      <c r="H5" s="15"/>
    </row>
    <row r="6" spans="1:8" s="9" customFormat="1" ht="15.75" customHeight="1" x14ac:dyDescent="0.25">
      <c r="A6" s="13" t="s">
        <v>286</v>
      </c>
      <c r="B6" s="11" t="s">
        <v>36</v>
      </c>
      <c r="C6" s="23">
        <f>SUM('4. mellékletek'!I7)</f>
        <v>33909640</v>
      </c>
      <c r="D6" s="23">
        <f>SUM('4. mellékletek'!J7)</f>
        <v>33872199</v>
      </c>
    </row>
    <row r="7" spans="1:8" s="9" customFormat="1" ht="13.2" x14ac:dyDescent="0.25">
      <c r="A7" s="13" t="s">
        <v>291</v>
      </c>
      <c r="B7" s="11" t="s">
        <v>75</v>
      </c>
      <c r="C7" s="23">
        <f>SUM('4. mellékletek'!I8)</f>
        <v>105323950</v>
      </c>
      <c r="D7" s="23">
        <f>SUM('4. mellékletek'!J8)</f>
        <v>108525640</v>
      </c>
    </row>
    <row r="8" spans="1:8" s="9" customFormat="1" ht="13.2" x14ac:dyDescent="0.25">
      <c r="A8" s="16" t="s">
        <v>293</v>
      </c>
      <c r="B8" s="11" t="s">
        <v>85</v>
      </c>
      <c r="C8" s="23">
        <f>SUM('4. mellékletek'!I9)</f>
        <v>0</v>
      </c>
      <c r="D8" s="23">
        <f>SUM('4. mellékletek'!J9)</f>
        <v>0</v>
      </c>
    </row>
    <row r="9" spans="1:8" s="9" customFormat="1" ht="13.2" x14ac:dyDescent="0.25">
      <c r="A9" s="16" t="s">
        <v>295</v>
      </c>
      <c r="B9" s="11" t="s">
        <v>102</v>
      </c>
      <c r="C9" s="23">
        <f>SUM('4. mellékletek'!I10)</f>
        <v>3562385</v>
      </c>
      <c r="D9" s="23">
        <f>SUM('4. mellékletek'!J10)</f>
        <v>45190640</v>
      </c>
    </row>
    <row r="10" spans="1:8" s="9" customFormat="1" ht="13.2" x14ac:dyDescent="0.25">
      <c r="A10" s="13" t="s">
        <v>296</v>
      </c>
      <c r="B10" s="11" t="s">
        <v>115</v>
      </c>
      <c r="C10" s="23">
        <f>SUM('4. mellékletek'!I11)</f>
        <v>825500</v>
      </c>
      <c r="D10" s="23">
        <f>SUM('4. mellékletek'!J11)</f>
        <v>1801800</v>
      </c>
    </row>
    <row r="11" spans="1:8" s="9" customFormat="1" ht="13.2" x14ac:dyDescent="0.25">
      <c r="A11" s="13" t="s">
        <v>297</v>
      </c>
      <c r="B11" s="11" t="s">
        <v>124</v>
      </c>
      <c r="C11" s="23">
        <f>SUM('4. mellékletek'!I12)</f>
        <v>0</v>
      </c>
      <c r="D11" s="23">
        <f>SUM('4. mellékletek'!J12)</f>
        <v>835000</v>
      </c>
    </row>
    <row r="12" spans="1:8" s="9" customFormat="1" ht="13.2" x14ac:dyDescent="0.25">
      <c r="A12" s="16" t="s">
        <v>298</v>
      </c>
      <c r="B12" s="11" t="s">
        <v>135</v>
      </c>
      <c r="C12" s="23">
        <f>SUM('4. mellékletek'!I13)</f>
        <v>0</v>
      </c>
      <c r="D12" s="23">
        <f>SUM('4. mellékletek'!J13)</f>
        <v>0</v>
      </c>
    </row>
    <row r="13" spans="1:8" s="18" customFormat="1" ht="15.6" x14ac:dyDescent="0.3">
      <c r="A13" s="36" t="s">
        <v>344</v>
      </c>
      <c r="B13" s="37" t="s">
        <v>136</v>
      </c>
      <c r="C13" s="38">
        <f>SUM(C5:C12)</f>
        <v>331352250</v>
      </c>
      <c r="D13" s="38">
        <f t="shared" ref="D13" si="0">SUM(D5:D12)</f>
        <v>388617229</v>
      </c>
    </row>
    <row r="14" spans="1:8" s="18" customFormat="1" ht="15.6" x14ac:dyDescent="0.3">
      <c r="A14" s="20" t="s">
        <v>305</v>
      </c>
      <c r="B14" s="21" t="s">
        <v>170</v>
      </c>
      <c r="C14" s="24">
        <f>SUM('4. mellékletek'!I15)</f>
        <v>259260017</v>
      </c>
      <c r="D14" s="24">
        <f>SUM('4. mellékletek'!J15)</f>
        <v>288570651</v>
      </c>
    </row>
    <row r="15" spans="1:8" s="18" customFormat="1" ht="15.6" x14ac:dyDescent="0.3">
      <c r="A15" s="31" t="s">
        <v>347</v>
      </c>
      <c r="B15" s="32" t="s">
        <v>345</v>
      </c>
      <c r="C15" s="33">
        <f>SUM(C13:C14)</f>
        <v>590612267</v>
      </c>
      <c r="D15" s="33">
        <f t="shared" ref="D15" si="1">SUM(D13:D14)</f>
        <v>677187880</v>
      </c>
    </row>
    <row r="16" spans="1:8" s="9" customFormat="1" ht="13.2" x14ac:dyDescent="0.25">
      <c r="A16" s="13" t="s">
        <v>335</v>
      </c>
      <c r="B16" s="14" t="s">
        <v>190</v>
      </c>
      <c r="C16" s="25">
        <f>SUM('4. mellékletek'!I17)</f>
        <v>262337400</v>
      </c>
      <c r="D16" s="25">
        <f>SUM('4. mellékletek'!J17)</f>
        <v>334046076</v>
      </c>
    </row>
    <row r="17" spans="1:4" s="9" customFormat="1" ht="13.2" x14ac:dyDescent="0.25">
      <c r="A17" s="13" t="s">
        <v>321</v>
      </c>
      <c r="B17" s="14" t="s">
        <v>198</v>
      </c>
      <c r="C17" s="25">
        <f>SUM('4. mellékletek'!I18)</f>
        <v>0</v>
      </c>
      <c r="D17" s="25">
        <f>SUM('4. mellékletek'!J18)</f>
        <v>0</v>
      </c>
    </row>
    <row r="18" spans="1:4" s="9" customFormat="1" ht="13.2" x14ac:dyDescent="0.25">
      <c r="A18" s="13" t="s">
        <v>324</v>
      </c>
      <c r="B18" s="14" t="s">
        <v>212</v>
      </c>
      <c r="C18" s="25">
        <f>SUM('4. mellékletek'!I19)</f>
        <v>0</v>
      </c>
      <c r="D18" s="25">
        <f>SUM('4. mellékletek'!J19)</f>
        <v>0</v>
      </c>
    </row>
    <row r="19" spans="1:4" s="9" customFormat="1" ht="13.2" x14ac:dyDescent="0.25">
      <c r="A19" s="13" t="s">
        <v>336</v>
      </c>
      <c r="B19" s="14" t="s">
        <v>227</v>
      </c>
      <c r="C19" s="25">
        <f>SUM('4. mellékletek'!I20)</f>
        <v>28363950</v>
      </c>
      <c r="D19" s="25">
        <f>SUM('4. mellékletek'!J20)</f>
        <v>36719336</v>
      </c>
    </row>
    <row r="20" spans="1:4" s="9" customFormat="1" ht="13.2" x14ac:dyDescent="0.25">
      <c r="A20" s="13" t="s">
        <v>325</v>
      </c>
      <c r="B20" s="14" t="s">
        <v>235</v>
      </c>
      <c r="C20" s="25">
        <f>SUM('4. mellékletek'!I21)</f>
        <v>0</v>
      </c>
      <c r="D20" s="25">
        <f>SUM('4. mellékletek'!J21)</f>
        <v>0</v>
      </c>
    </row>
    <row r="21" spans="1:4" s="9" customFormat="1" ht="13.2" x14ac:dyDescent="0.25">
      <c r="A21" s="13" t="s">
        <v>326</v>
      </c>
      <c r="B21" s="14" t="s">
        <v>240</v>
      </c>
      <c r="C21" s="25">
        <f>SUM('4. mellékletek'!I22)</f>
        <v>18225145</v>
      </c>
      <c r="D21" s="25">
        <f>SUM('4. mellékletek'!J22)</f>
        <v>420000</v>
      </c>
    </row>
    <row r="22" spans="1:4" s="9" customFormat="1" ht="13.2" x14ac:dyDescent="0.25">
      <c r="A22" s="13" t="s">
        <v>328</v>
      </c>
      <c r="B22" s="14" t="s">
        <v>245</v>
      </c>
      <c r="C22" s="25">
        <f>SUM('4. mellékletek'!I23)</f>
        <v>469900</v>
      </c>
      <c r="D22" s="25">
        <f>SUM('4. mellékletek'!J23)</f>
        <v>0</v>
      </c>
    </row>
    <row r="23" spans="1:4" s="19" customFormat="1" ht="15.6" x14ac:dyDescent="0.3">
      <c r="A23" s="39" t="s">
        <v>348</v>
      </c>
      <c r="B23" s="40" t="s">
        <v>246</v>
      </c>
      <c r="C23" s="41">
        <f>SUM(C16:C22)</f>
        <v>309396395</v>
      </c>
      <c r="D23" s="41">
        <f t="shared" ref="D23" si="2">SUM(D16:D22)</f>
        <v>371185412</v>
      </c>
    </row>
    <row r="24" spans="1:4" s="19" customFormat="1" ht="15.6" x14ac:dyDescent="0.3">
      <c r="A24" s="22" t="s">
        <v>334</v>
      </c>
      <c r="B24" s="21" t="s">
        <v>282</v>
      </c>
      <c r="C24" s="24">
        <f>SUM('4. mellékletek'!I25)</f>
        <v>282754563</v>
      </c>
      <c r="D24" s="24">
        <f>SUM('4. mellékletek'!J25)</f>
        <v>306002468</v>
      </c>
    </row>
    <row r="25" spans="1:4" s="19" customFormat="1" ht="15.6" x14ac:dyDescent="0.3">
      <c r="A25" s="34" t="s">
        <v>349</v>
      </c>
      <c r="B25" s="34" t="s">
        <v>346</v>
      </c>
      <c r="C25" s="35">
        <f>C23+C24</f>
        <v>592150958</v>
      </c>
      <c r="D25" s="35">
        <f t="shared" ref="D25" si="3">D23+D24</f>
        <v>677187880</v>
      </c>
    </row>
    <row r="26" spans="1:4" s="9" customFormat="1" ht="13.2" x14ac:dyDescent="0.25">
      <c r="B26" s="17"/>
      <c r="C26" s="30"/>
    </row>
    <row r="27" spans="1:4" s="9" customFormat="1" ht="13.2" x14ac:dyDescent="0.25">
      <c r="B27" s="17"/>
      <c r="C27" s="30"/>
    </row>
    <row r="28" spans="1:4" s="9" customFormat="1" ht="13.2" x14ac:dyDescent="0.25">
      <c r="B28" s="17"/>
      <c r="C28" s="30"/>
    </row>
    <row r="29" spans="1:4" s="9" customFormat="1" ht="13.2" x14ac:dyDescent="0.25">
      <c r="B29" s="17"/>
      <c r="C29" s="30"/>
    </row>
    <row r="30" spans="1:4" s="9" customFormat="1" ht="13.2" x14ac:dyDescent="0.25">
      <c r="B30" s="17"/>
      <c r="C30" s="30"/>
    </row>
    <row r="31" spans="1:4" s="9" customFormat="1" ht="13.2" x14ac:dyDescent="0.25">
      <c r="B31" s="17"/>
      <c r="C31" s="30"/>
    </row>
  </sheetData>
  <mergeCells count="2">
    <mergeCell ref="A1:D1"/>
    <mergeCell ref="A2:D2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 xml:space="preserve">&amp;R1. melléklet a Dél-Mezőföldi Többcélú Társulás 2020. évi költségvetéséhez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view="pageLayout" zoomScaleNormal="100" workbookViewId="0">
      <selection sqref="A1:D1"/>
    </sheetView>
  </sheetViews>
  <sheetFormatPr defaultRowHeight="14.4" x14ac:dyDescent="0.3"/>
  <cols>
    <col min="1" max="1" width="57" customWidth="1"/>
    <col min="3" max="3" width="25.109375" customWidth="1"/>
    <col min="4" max="4" width="17.6640625" customWidth="1"/>
  </cols>
  <sheetData>
    <row r="1" spans="1:4" ht="49.5" customHeight="1" x14ac:dyDescent="0.35">
      <c r="A1" s="152" t="s">
        <v>441</v>
      </c>
      <c r="B1" s="152"/>
      <c r="C1" s="152"/>
      <c r="D1" s="153"/>
    </row>
    <row r="2" spans="1:4" x14ac:dyDescent="0.3">
      <c r="A2" s="156" t="s">
        <v>415</v>
      </c>
      <c r="B2" s="157"/>
      <c r="C2" s="153"/>
      <c r="D2" s="153"/>
    </row>
    <row r="3" spans="1:4" ht="18" x14ac:dyDescent="0.3">
      <c r="A3" s="3"/>
      <c r="B3" s="2"/>
      <c r="C3" s="2"/>
    </row>
    <row r="4" spans="1:4" x14ac:dyDescent="0.3">
      <c r="A4" s="4" t="s">
        <v>423</v>
      </c>
      <c r="B4" s="5"/>
      <c r="C4" s="5"/>
    </row>
    <row r="5" spans="1:4" ht="26.4" x14ac:dyDescent="0.3">
      <c r="A5" s="109" t="s">
        <v>0</v>
      </c>
      <c r="B5" s="110" t="s">
        <v>1</v>
      </c>
      <c r="C5" s="112" t="s">
        <v>419</v>
      </c>
      <c r="D5" s="111" t="s">
        <v>426</v>
      </c>
    </row>
    <row r="6" spans="1:4" ht="15" customHeight="1" x14ac:dyDescent="0.3">
      <c r="A6" s="42" t="s">
        <v>2</v>
      </c>
      <c r="B6" s="42" t="s">
        <v>3</v>
      </c>
      <c r="C6" s="27">
        <f>'5 melléklet kiadások intézmény'!I6</f>
        <v>173131878</v>
      </c>
      <c r="D6" s="27">
        <f>'5 melléklet kiadások intézmény'!J6</f>
        <v>167215633</v>
      </c>
    </row>
    <row r="7" spans="1:4" ht="15" customHeight="1" x14ac:dyDescent="0.3">
      <c r="A7" s="42" t="s">
        <v>4</v>
      </c>
      <c r="B7" s="43" t="s">
        <v>5</v>
      </c>
      <c r="C7" s="27">
        <f>'5 melléklet kiadások intézmény'!I7</f>
        <v>0</v>
      </c>
      <c r="D7" s="27">
        <f>'5 melléklet kiadások intézmény'!J7</f>
        <v>0</v>
      </c>
    </row>
    <row r="8" spans="1:4" ht="15" customHeight="1" x14ac:dyDescent="0.3">
      <c r="A8" s="42" t="s">
        <v>6</v>
      </c>
      <c r="B8" s="43" t="s">
        <v>7</v>
      </c>
      <c r="C8" s="27">
        <f>'5 melléklet kiadások intézmény'!I8</f>
        <v>0</v>
      </c>
      <c r="D8" s="27">
        <f>'5 melléklet kiadások intézmény'!J8</f>
        <v>13400000</v>
      </c>
    </row>
    <row r="9" spans="1:4" ht="15" customHeight="1" x14ac:dyDescent="0.3">
      <c r="A9" s="44" t="s">
        <v>8</v>
      </c>
      <c r="B9" s="43" t="s">
        <v>9</v>
      </c>
      <c r="C9" s="27">
        <f>'5 melléklet kiadások intézmény'!I9</f>
        <v>2727472</v>
      </c>
      <c r="D9" s="27">
        <f>'5 melléklet kiadások intézmény'!J9</f>
        <v>2100000</v>
      </c>
    </row>
    <row r="10" spans="1:4" ht="15" customHeight="1" x14ac:dyDescent="0.3">
      <c r="A10" s="44" t="s">
        <v>10</v>
      </c>
      <c r="B10" s="43" t="s">
        <v>11</v>
      </c>
      <c r="C10" s="27">
        <f>'5 melléklet kiadások intézmény'!I10</f>
        <v>0</v>
      </c>
      <c r="D10" s="27">
        <f>'5 melléklet kiadások intézmény'!J10</f>
        <v>0</v>
      </c>
    </row>
    <row r="11" spans="1:4" ht="15" customHeight="1" x14ac:dyDescent="0.3">
      <c r="A11" s="44" t="s">
        <v>12</v>
      </c>
      <c r="B11" s="43" t="s">
        <v>13</v>
      </c>
      <c r="C11" s="27">
        <f>'5 melléklet kiadások intézmény'!I11</f>
        <v>1257055</v>
      </c>
      <c r="D11" s="27">
        <f>'5 melléklet kiadások intézmény'!J11</f>
        <v>1400000</v>
      </c>
    </row>
    <row r="12" spans="1:4" ht="15" customHeight="1" x14ac:dyDescent="0.3">
      <c r="A12" s="44" t="s">
        <v>14</v>
      </c>
      <c r="B12" s="43" t="s">
        <v>15</v>
      </c>
      <c r="C12" s="27">
        <f>'5 melléklet kiadások intézmény'!I12</f>
        <v>3600000</v>
      </c>
      <c r="D12" s="27">
        <f>'5 melléklet kiadások intézmény'!J12</f>
        <v>3500000</v>
      </c>
    </row>
    <row r="13" spans="1:4" ht="15" customHeight="1" x14ac:dyDescent="0.3">
      <c r="A13" s="44" t="s">
        <v>16</v>
      </c>
      <c r="B13" s="43" t="s">
        <v>17</v>
      </c>
      <c r="C13" s="27">
        <f>'5 melléklet kiadások intézmény'!I13</f>
        <v>740000</v>
      </c>
      <c r="D13" s="27">
        <f>'5 melléklet kiadások intézmény'!J13</f>
        <v>900000</v>
      </c>
    </row>
    <row r="14" spans="1:4" ht="15" customHeight="1" x14ac:dyDescent="0.3">
      <c r="A14" s="45" t="s">
        <v>18</v>
      </c>
      <c r="B14" s="43" t="s">
        <v>19</v>
      </c>
      <c r="C14" s="27">
        <f>'5 melléklet kiadások intézmény'!I14</f>
        <v>1161970</v>
      </c>
      <c r="D14" s="27">
        <f>'5 melléklet kiadások intézmény'!J14</f>
        <v>1168900</v>
      </c>
    </row>
    <row r="15" spans="1:4" ht="15" customHeight="1" x14ac:dyDescent="0.3">
      <c r="A15" s="45" t="s">
        <v>20</v>
      </c>
      <c r="B15" s="43" t="s">
        <v>21</v>
      </c>
      <c r="C15" s="27">
        <f>'5 melléklet kiadások intézmény'!I15</f>
        <v>0</v>
      </c>
      <c r="D15" s="27">
        <f>'5 melléklet kiadások intézmény'!J15</f>
        <v>0</v>
      </c>
    </row>
    <row r="16" spans="1:4" ht="15" customHeight="1" x14ac:dyDescent="0.3">
      <c r="A16" s="45" t="s">
        <v>22</v>
      </c>
      <c r="B16" s="43" t="s">
        <v>23</v>
      </c>
      <c r="C16" s="27">
        <f>'5 melléklet kiadások intézmény'!I16</f>
        <v>0</v>
      </c>
      <c r="D16" s="27">
        <f>'5 melléklet kiadások intézmény'!J16</f>
        <v>0</v>
      </c>
    </row>
    <row r="17" spans="1:4" ht="15" customHeight="1" x14ac:dyDescent="0.3">
      <c r="A17" s="45" t="s">
        <v>24</v>
      </c>
      <c r="B17" s="43" t="s">
        <v>25</v>
      </c>
      <c r="C17" s="27">
        <f>'5 melléklet kiadások intézmény'!I17</f>
        <v>0</v>
      </c>
      <c r="D17" s="27">
        <f>'5 melléklet kiadások intézmény'!J17</f>
        <v>0</v>
      </c>
    </row>
    <row r="18" spans="1:4" ht="15" customHeight="1" x14ac:dyDescent="0.3">
      <c r="A18" s="45" t="s">
        <v>352</v>
      </c>
      <c r="B18" s="43" t="s">
        <v>26</v>
      </c>
      <c r="C18" s="27">
        <f>'5 melléklet kiadások intézmény'!I18</f>
        <v>700000</v>
      </c>
      <c r="D18" s="27">
        <f>'5 melléklet kiadások intézmény'!J18</f>
        <v>3200000</v>
      </c>
    </row>
    <row r="19" spans="1:4" ht="15" customHeight="1" x14ac:dyDescent="0.3">
      <c r="A19" s="144" t="s">
        <v>283</v>
      </c>
      <c r="B19" s="118" t="s">
        <v>27</v>
      </c>
      <c r="C19" s="27">
        <f>'5 melléklet kiadások intézmény'!I19</f>
        <v>183318375</v>
      </c>
      <c r="D19" s="27">
        <f>'5 melléklet kiadások intézmény'!J19</f>
        <v>192884533</v>
      </c>
    </row>
    <row r="20" spans="1:4" ht="15" customHeight="1" x14ac:dyDescent="0.3">
      <c r="A20" s="45" t="s">
        <v>28</v>
      </c>
      <c r="B20" s="43" t="s">
        <v>29</v>
      </c>
      <c r="C20" s="27">
        <f>'5 melléklet kiadások intézmény'!I20</f>
        <v>0</v>
      </c>
      <c r="D20" s="27">
        <f>'5 melléklet kiadások intézmény'!J20</f>
        <v>0</v>
      </c>
    </row>
    <row r="21" spans="1:4" ht="35.25" customHeight="1" x14ac:dyDescent="0.3">
      <c r="A21" s="45" t="s">
        <v>30</v>
      </c>
      <c r="B21" s="43" t="s">
        <v>31</v>
      </c>
      <c r="C21" s="27">
        <f>'5 melléklet kiadások intézmény'!I21</f>
        <v>0</v>
      </c>
      <c r="D21" s="27">
        <f>'5 melléklet kiadások intézmény'!J21</f>
        <v>3907417</v>
      </c>
    </row>
    <row r="22" spans="1:4" ht="15" customHeight="1" x14ac:dyDescent="0.3">
      <c r="A22" s="46" t="s">
        <v>32</v>
      </c>
      <c r="B22" s="43" t="s">
        <v>33</v>
      </c>
      <c r="C22" s="27">
        <f>'5 melléklet kiadások intézmény'!I22</f>
        <v>4412400</v>
      </c>
      <c r="D22" s="27">
        <f>'5 melléklet kiadások intézmény'!J22</f>
        <v>1600000</v>
      </c>
    </row>
    <row r="23" spans="1:4" ht="15" customHeight="1" x14ac:dyDescent="0.3">
      <c r="A23" s="47" t="s">
        <v>284</v>
      </c>
      <c r="B23" s="116" t="s">
        <v>34</v>
      </c>
      <c r="C23" s="27">
        <f>'5 melléklet kiadások intézmény'!I23</f>
        <v>4412400</v>
      </c>
      <c r="D23" s="27">
        <f>'5 melléklet kiadások intézmény'!J23</f>
        <v>5507417</v>
      </c>
    </row>
    <row r="24" spans="1:4" ht="15" customHeight="1" x14ac:dyDescent="0.3">
      <c r="A24" s="119" t="s">
        <v>353</v>
      </c>
      <c r="B24" s="120" t="s">
        <v>35</v>
      </c>
      <c r="C24" s="128">
        <f>'5 melléklet kiadások intézmény'!I24</f>
        <v>187730775</v>
      </c>
      <c r="D24" s="128">
        <f>'5 melléklet kiadások intézmény'!J24</f>
        <v>198391950</v>
      </c>
    </row>
    <row r="25" spans="1:4" ht="36" customHeight="1" x14ac:dyDescent="0.3">
      <c r="A25" s="78" t="s">
        <v>354</v>
      </c>
      <c r="B25" s="120" t="s">
        <v>36</v>
      </c>
      <c r="C25" s="128">
        <f>'5 melléklet kiadások intézmény'!I25</f>
        <v>33909640</v>
      </c>
      <c r="D25" s="128">
        <f>'5 melléklet kiadások intézmény'!J25</f>
        <v>33872199</v>
      </c>
    </row>
    <row r="26" spans="1:4" ht="15" customHeight="1" x14ac:dyDescent="0.3">
      <c r="A26" s="45" t="s">
        <v>37</v>
      </c>
      <c r="B26" s="43" t="s">
        <v>38</v>
      </c>
      <c r="C26" s="27">
        <f>'5 melléklet kiadások intézmény'!I26</f>
        <v>650000</v>
      </c>
      <c r="D26" s="27">
        <f>'5 melléklet kiadások intézmény'!J26</f>
        <v>350000</v>
      </c>
    </row>
    <row r="27" spans="1:4" ht="15" customHeight="1" x14ac:dyDescent="0.3">
      <c r="A27" s="45" t="s">
        <v>39</v>
      </c>
      <c r="B27" s="43" t="s">
        <v>40</v>
      </c>
      <c r="C27" s="27">
        <f>'5 melléklet kiadások intézmény'!I27</f>
        <v>2505000</v>
      </c>
      <c r="D27" s="27">
        <f>'5 melléklet kiadások intézmény'!J27</f>
        <v>5300000</v>
      </c>
    </row>
    <row r="28" spans="1:4" ht="15" customHeight="1" x14ac:dyDescent="0.3">
      <c r="A28" s="45" t="s">
        <v>41</v>
      </c>
      <c r="B28" s="43" t="s">
        <v>42</v>
      </c>
      <c r="C28" s="27">
        <f>'5 melléklet kiadások intézmény'!I28</f>
        <v>0</v>
      </c>
      <c r="D28" s="27">
        <f>'5 melléklet kiadások intézmény'!J28</f>
        <v>0</v>
      </c>
    </row>
    <row r="29" spans="1:4" ht="15" customHeight="1" x14ac:dyDescent="0.3">
      <c r="A29" s="47" t="s">
        <v>287</v>
      </c>
      <c r="B29" s="116" t="s">
        <v>43</v>
      </c>
      <c r="C29" s="27">
        <f>'5 melléklet kiadások intézmény'!I29</f>
        <v>3155000</v>
      </c>
      <c r="D29" s="27">
        <f>'5 melléklet kiadások intézmény'!J29</f>
        <v>5650000</v>
      </c>
    </row>
    <row r="30" spans="1:4" ht="15" customHeight="1" x14ac:dyDescent="0.3">
      <c r="A30" s="45" t="s">
        <v>44</v>
      </c>
      <c r="B30" s="43" t="s">
        <v>45</v>
      </c>
      <c r="C30" s="27">
        <f>'5 melléklet kiadások intézmény'!I30</f>
        <v>1466400</v>
      </c>
      <c r="D30" s="27">
        <f>'5 melléklet kiadások intézmény'!J30</f>
        <v>1700000</v>
      </c>
    </row>
    <row r="31" spans="1:4" ht="15" customHeight="1" x14ac:dyDescent="0.3">
      <c r="A31" s="45" t="s">
        <v>46</v>
      </c>
      <c r="B31" s="43" t="s">
        <v>47</v>
      </c>
      <c r="C31" s="27">
        <f>'5 melléklet kiadások intézmény'!I31</f>
        <v>706800</v>
      </c>
      <c r="D31" s="27">
        <f>'5 melléklet kiadások intézmény'!J31</f>
        <v>800000</v>
      </c>
    </row>
    <row r="32" spans="1:4" ht="15" customHeight="1" x14ac:dyDescent="0.3">
      <c r="A32" s="47" t="s">
        <v>355</v>
      </c>
      <c r="B32" s="116" t="s">
        <v>48</v>
      </c>
      <c r="C32" s="27">
        <f>'5 melléklet kiadások intézmény'!I32</f>
        <v>2173200</v>
      </c>
      <c r="D32" s="27">
        <f>'5 melléklet kiadások intézmény'!J32</f>
        <v>2500000</v>
      </c>
    </row>
    <row r="33" spans="1:4" ht="15" customHeight="1" x14ac:dyDescent="0.3">
      <c r="A33" s="45" t="s">
        <v>49</v>
      </c>
      <c r="B33" s="43" t="s">
        <v>50</v>
      </c>
      <c r="C33" s="27">
        <f>'5 melléklet kiadások intézmény'!I33</f>
        <v>5844000</v>
      </c>
      <c r="D33" s="27">
        <f>'5 melléklet kiadások intézmény'!J33</f>
        <v>4600000</v>
      </c>
    </row>
    <row r="34" spans="1:4" ht="15" customHeight="1" x14ac:dyDescent="0.3">
      <c r="A34" s="45" t="s">
        <v>51</v>
      </c>
      <c r="B34" s="43" t="s">
        <v>52</v>
      </c>
      <c r="C34" s="27">
        <f>'5 melléklet kiadások intézmény'!I34</f>
        <v>63612710</v>
      </c>
      <c r="D34" s="27">
        <f>'5 melléklet kiadások intézmény'!J34</f>
        <v>46700000</v>
      </c>
    </row>
    <row r="35" spans="1:4" ht="15" customHeight="1" x14ac:dyDescent="0.3">
      <c r="A35" s="45" t="s">
        <v>356</v>
      </c>
      <c r="B35" s="43" t="s">
        <v>53</v>
      </c>
      <c r="C35" s="27">
        <f>'5 melléklet kiadások intézmény'!I35</f>
        <v>1080000</v>
      </c>
      <c r="D35" s="27">
        <f>'5 melléklet kiadások intézmény'!J35</f>
        <v>1120000</v>
      </c>
    </row>
    <row r="36" spans="1:4" ht="15" customHeight="1" x14ac:dyDescent="0.3">
      <c r="A36" s="45" t="s">
        <v>54</v>
      </c>
      <c r="B36" s="43" t="s">
        <v>55</v>
      </c>
      <c r="C36" s="27">
        <f>'5 melléklet kiadások intézmény'!I36</f>
        <v>693000</v>
      </c>
      <c r="D36" s="27">
        <f>'5 melléklet kiadások intézmény'!J36</f>
        <v>340000</v>
      </c>
    </row>
    <row r="37" spans="1:4" ht="15" customHeight="1" x14ac:dyDescent="0.3">
      <c r="A37" s="49" t="s">
        <v>357</v>
      </c>
      <c r="B37" s="43" t="s">
        <v>56</v>
      </c>
      <c r="C37" s="27">
        <f>'5 melléklet kiadások intézmény'!I37</f>
        <v>0</v>
      </c>
      <c r="D37" s="27">
        <f>'5 melléklet kiadások intézmény'!J37</f>
        <v>450000</v>
      </c>
    </row>
    <row r="38" spans="1:4" ht="15" customHeight="1" x14ac:dyDescent="0.3">
      <c r="A38" s="46" t="s">
        <v>57</v>
      </c>
      <c r="B38" s="43" t="s">
        <v>58</v>
      </c>
      <c r="C38" s="27">
        <f>'5 melléklet kiadások intézmény'!I38</f>
        <v>2096000</v>
      </c>
      <c r="D38" s="27">
        <f>'5 melléklet kiadások intézmény'!J38</f>
        <v>1450000</v>
      </c>
    </row>
    <row r="39" spans="1:4" ht="15" customHeight="1" x14ac:dyDescent="0.3">
      <c r="A39" s="45" t="s">
        <v>358</v>
      </c>
      <c r="B39" s="43" t="s">
        <v>59</v>
      </c>
      <c r="C39" s="27">
        <f>'5 melléklet kiadások intézmény'!I39</f>
        <v>4591090</v>
      </c>
      <c r="D39" s="27">
        <f>'5 melléklet kiadások intézmény'!J39</f>
        <v>5193631</v>
      </c>
    </row>
    <row r="40" spans="1:4" ht="15" customHeight="1" x14ac:dyDescent="0.3">
      <c r="A40" s="47" t="s">
        <v>288</v>
      </c>
      <c r="B40" s="116" t="s">
        <v>60</v>
      </c>
      <c r="C40" s="27">
        <f>'5 melléklet kiadások intézmény'!I40</f>
        <v>77916800</v>
      </c>
      <c r="D40" s="27">
        <f>'5 melléklet kiadások intézmény'!J40</f>
        <v>59853631</v>
      </c>
    </row>
    <row r="41" spans="1:4" ht="15" customHeight="1" x14ac:dyDescent="0.3">
      <c r="A41" s="45" t="s">
        <v>61</v>
      </c>
      <c r="B41" s="43" t="s">
        <v>62</v>
      </c>
      <c r="C41" s="27">
        <f>'5 melléklet kiadások intézmény'!I41</f>
        <v>515000</v>
      </c>
      <c r="D41" s="27">
        <f>'5 melléklet kiadások intézmény'!J41</f>
        <v>250000</v>
      </c>
    </row>
    <row r="42" spans="1:4" ht="15" customHeight="1" x14ac:dyDescent="0.3">
      <c r="A42" s="45" t="s">
        <v>63</v>
      </c>
      <c r="B42" s="43" t="s">
        <v>64</v>
      </c>
      <c r="C42" s="27">
        <f>'5 melléklet kiadások intézmény'!I42</f>
        <v>0</v>
      </c>
      <c r="D42" s="27">
        <f>'5 melléklet kiadások intézmény'!J42</f>
        <v>0</v>
      </c>
    </row>
    <row r="43" spans="1:4" ht="15" customHeight="1" x14ac:dyDescent="0.3">
      <c r="A43" s="47" t="s">
        <v>289</v>
      </c>
      <c r="B43" s="116" t="s">
        <v>65</v>
      </c>
      <c r="C43" s="27">
        <f>'5 melléklet kiadások intézmény'!I43</f>
        <v>515000</v>
      </c>
      <c r="D43" s="27">
        <f>'5 melléklet kiadások intézmény'!J43</f>
        <v>250000</v>
      </c>
    </row>
    <row r="44" spans="1:4" ht="15" customHeight="1" x14ac:dyDescent="0.3">
      <c r="A44" s="45" t="s">
        <v>66</v>
      </c>
      <c r="B44" s="43" t="s">
        <v>67</v>
      </c>
      <c r="C44" s="27">
        <f>'5 melléklet kiadások intézmény'!I44</f>
        <v>21463950</v>
      </c>
      <c r="D44" s="27">
        <f>'5 melléklet kiadások intézmény'!J44</f>
        <v>16300000</v>
      </c>
    </row>
    <row r="45" spans="1:4" ht="15" customHeight="1" x14ac:dyDescent="0.3">
      <c r="A45" s="45" t="s">
        <v>68</v>
      </c>
      <c r="B45" s="43" t="s">
        <v>69</v>
      </c>
      <c r="C45" s="27">
        <f>'5 melléklet kiadások intézmény'!I45</f>
        <v>0</v>
      </c>
      <c r="D45" s="27">
        <f>'5 melléklet kiadások intézmény'!J45</f>
        <v>0</v>
      </c>
    </row>
    <row r="46" spans="1:4" ht="15" customHeight="1" x14ac:dyDescent="0.3">
      <c r="A46" s="45" t="s">
        <v>359</v>
      </c>
      <c r="B46" s="43" t="s">
        <v>70</v>
      </c>
      <c r="C46" s="27">
        <f>'5 melléklet kiadások intézmény'!I46</f>
        <v>0</v>
      </c>
      <c r="D46" s="27">
        <f>'5 melléklet kiadások intézmény'!J46</f>
        <v>0</v>
      </c>
    </row>
    <row r="47" spans="1:4" ht="15" customHeight="1" x14ac:dyDescent="0.3">
      <c r="A47" s="45" t="s">
        <v>360</v>
      </c>
      <c r="B47" s="43" t="s">
        <v>71</v>
      </c>
      <c r="C47" s="27">
        <f>'5 melléklet kiadások intézmény'!I47</f>
        <v>0</v>
      </c>
      <c r="D47" s="27">
        <f>'5 melléklet kiadások intézmény'!J47</f>
        <v>0</v>
      </c>
    </row>
    <row r="48" spans="1:4" ht="15" customHeight="1" x14ac:dyDescent="0.3">
      <c r="A48" s="45" t="s">
        <v>72</v>
      </c>
      <c r="B48" s="43" t="s">
        <v>73</v>
      </c>
      <c r="C48" s="27">
        <f>'5 melléklet kiadások intézmény'!I48</f>
        <v>100000</v>
      </c>
      <c r="D48" s="27">
        <f>'5 melléklet kiadások intézmény'!J48</f>
        <v>23972009</v>
      </c>
    </row>
    <row r="49" spans="1:4" ht="15" customHeight="1" x14ac:dyDescent="0.3">
      <c r="A49" s="47" t="s">
        <v>290</v>
      </c>
      <c r="B49" s="116" t="s">
        <v>74</v>
      </c>
      <c r="C49" s="27">
        <f>'5 melléklet kiadások intézmény'!I49</f>
        <v>21563950</v>
      </c>
      <c r="D49" s="27">
        <f>'5 melléklet kiadások intézmény'!J49</f>
        <v>40272009</v>
      </c>
    </row>
    <row r="50" spans="1:4" ht="15" customHeight="1" x14ac:dyDescent="0.3">
      <c r="A50" s="78" t="s">
        <v>291</v>
      </c>
      <c r="B50" s="120" t="s">
        <v>75</v>
      </c>
      <c r="C50" s="128">
        <f>'5 melléklet kiadások intézmény'!I50</f>
        <v>105323950</v>
      </c>
      <c r="D50" s="128">
        <f>'5 melléklet kiadások intézmény'!J50</f>
        <v>108525640</v>
      </c>
    </row>
    <row r="51" spans="1:4" ht="15" customHeight="1" x14ac:dyDescent="0.3">
      <c r="A51" s="50" t="s">
        <v>76</v>
      </c>
      <c r="B51" s="43" t="s">
        <v>77</v>
      </c>
      <c r="C51" s="27">
        <f>'5 melléklet kiadások intézmény'!I51</f>
        <v>0</v>
      </c>
      <c r="D51" s="27">
        <f>'5 melléklet kiadások intézmény'!J51</f>
        <v>0</v>
      </c>
    </row>
    <row r="52" spans="1:4" ht="15" customHeight="1" x14ac:dyDescent="0.3">
      <c r="A52" s="50" t="s">
        <v>292</v>
      </c>
      <c r="B52" s="43" t="s">
        <v>78</v>
      </c>
      <c r="C52" s="27">
        <f>'5 melléklet kiadások intézmény'!I52</f>
        <v>0</v>
      </c>
      <c r="D52" s="27">
        <f>'5 melléklet kiadások intézmény'!J52</f>
        <v>0</v>
      </c>
    </row>
    <row r="53" spans="1:4" ht="15" customHeight="1" x14ac:dyDescent="0.3">
      <c r="A53" s="51" t="s">
        <v>361</v>
      </c>
      <c r="B53" s="43" t="s">
        <v>79</v>
      </c>
      <c r="C53" s="27">
        <f>'5 melléklet kiadások intézmény'!I53</f>
        <v>0</v>
      </c>
      <c r="D53" s="27">
        <f>'5 melléklet kiadások intézmény'!J53</f>
        <v>0</v>
      </c>
    </row>
    <row r="54" spans="1:4" ht="15" customHeight="1" x14ac:dyDescent="0.3">
      <c r="A54" s="51" t="s">
        <v>362</v>
      </c>
      <c r="B54" s="43" t="s">
        <v>80</v>
      </c>
      <c r="C54" s="27">
        <f>'5 melléklet kiadások intézmény'!I54</f>
        <v>0</v>
      </c>
      <c r="D54" s="27">
        <f>'5 melléklet kiadások intézmény'!J54</f>
        <v>0</v>
      </c>
    </row>
    <row r="55" spans="1:4" ht="15" customHeight="1" x14ac:dyDescent="0.3">
      <c r="A55" s="51" t="s">
        <v>306</v>
      </c>
      <c r="B55" s="43" t="s">
        <v>81</v>
      </c>
      <c r="C55" s="27">
        <f>'5 melléklet kiadások intézmény'!I55</f>
        <v>0</v>
      </c>
      <c r="D55" s="27">
        <f>'5 melléklet kiadások intézmény'!J55</f>
        <v>0</v>
      </c>
    </row>
    <row r="56" spans="1:4" ht="15" customHeight="1" x14ac:dyDescent="0.3">
      <c r="A56" s="50" t="s">
        <v>363</v>
      </c>
      <c r="B56" s="43" t="s">
        <v>82</v>
      </c>
      <c r="C56" s="27">
        <f>'5 melléklet kiadások intézmény'!I56</f>
        <v>0</v>
      </c>
      <c r="D56" s="27">
        <f>'5 melléklet kiadások intézmény'!J56</f>
        <v>0</v>
      </c>
    </row>
    <row r="57" spans="1:4" ht="15" customHeight="1" x14ac:dyDescent="0.3">
      <c r="A57" s="50" t="s">
        <v>364</v>
      </c>
      <c r="B57" s="43" t="s">
        <v>83</v>
      </c>
      <c r="C57" s="27">
        <f>'5 melléklet kiadások intézmény'!I57</f>
        <v>0</v>
      </c>
      <c r="D57" s="27">
        <f>'5 melléklet kiadások intézmény'!J57</f>
        <v>0</v>
      </c>
    </row>
    <row r="58" spans="1:4" ht="29.25" customHeight="1" x14ac:dyDescent="0.3">
      <c r="A58" s="50" t="s">
        <v>365</v>
      </c>
      <c r="B58" s="43" t="s">
        <v>84</v>
      </c>
      <c r="C58" s="27">
        <f>'5 melléklet kiadások intézmény'!I58</f>
        <v>0</v>
      </c>
      <c r="D58" s="27">
        <f>'5 melléklet kiadások intézmény'!J58</f>
        <v>0</v>
      </c>
    </row>
    <row r="59" spans="1:4" ht="15" customHeight="1" x14ac:dyDescent="0.3">
      <c r="A59" s="96" t="s">
        <v>293</v>
      </c>
      <c r="B59" s="127" t="s">
        <v>85</v>
      </c>
      <c r="C59" s="128">
        <f>'5 melléklet kiadások intézmény'!I59</f>
        <v>0</v>
      </c>
      <c r="D59" s="128">
        <f>'5 melléklet kiadások intézmény'!J59</f>
        <v>0</v>
      </c>
    </row>
    <row r="60" spans="1:4" ht="15" customHeight="1" x14ac:dyDescent="0.3">
      <c r="A60" s="52" t="s">
        <v>366</v>
      </c>
      <c r="B60" s="43" t="s">
        <v>86</v>
      </c>
      <c r="C60" s="27">
        <f>'5 melléklet kiadások intézmény'!I60</f>
        <v>0</v>
      </c>
      <c r="D60" s="27">
        <f>'5 melléklet kiadások intézmény'!J60</f>
        <v>0</v>
      </c>
    </row>
    <row r="61" spans="1:4" ht="15" customHeight="1" x14ac:dyDescent="0.3">
      <c r="A61" s="52" t="s">
        <v>87</v>
      </c>
      <c r="B61" s="43" t="s">
        <v>88</v>
      </c>
      <c r="C61" s="27">
        <f>'5 melléklet kiadások intézmény'!I61</f>
        <v>0</v>
      </c>
      <c r="D61" s="27">
        <f>'5 melléklet kiadások intézmény'!J61</f>
        <v>0</v>
      </c>
    </row>
    <row r="62" spans="1:4" ht="22.5" customHeight="1" x14ac:dyDescent="0.3">
      <c r="A62" s="52" t="s">
        <v>89</v>
      </c>
      <c r="B62" s="43" t="s">
        <v>90</v>
      </c>
      <c r="C62" s="27">
        <f>'5 melléklet kiadások intézmény'!I62</f>
        <v>0</v>
      </c>
      <c r="D62" s="27">
        <f>'5 melléklet kiadások intézmény'!J62</f>
        <v>0</v>
      </c>
    </row>
    <row r="63" spans="1:4" ht="27.75" customHeight="1" x14ac:dyDescent="0.3">
      <c r="A63" s="52" t="s">
        <v>294</v>
      </c>
      <c r="B63" s="43" t="s">
        <v>91</v>
      </c>
      <c r="C63" s="27">
        <f>'5 melléklet kiadások intézmény'!I63</f>
        <v>0</v>
      </c>
      <c r="D63" s="27">
        <f>'5 melléklet kiadások intézmény'!J63</f>
        <v>0</v>
      </c>
    </row>
    <row r="64" spans="1:4" ht="23.25" customHeight="1" x14ac:dyDescent="0.3">
      <c r="A64" s="52" t="s">
        <v>367</v>
      </c>
      <c r="B64" s="43" t="s">
        <v>92</v>
      </c>
      <c r="C64" s="27">
        <f>'5 melléklet kiadások intézmény'!I64</f>
        <v>0</v>
      </c>
      <c r="D64" s="27">
        <f>'5 melléklet kiadások intézmény'!J64</f>
        <v>0</v>
      </c>
    </row>
    <row r="65" spans="1:4" ht="24.75" customHeight="1" x14ac:dyDescent="0.3">
      <c r="A65" s="52" t="s">
        <v>416</v>
      </c>
      <c r="B65" s="43" t="s">
        <v>93</v>
      </c>
      <c r="C65" s="27">
        <f>'5 melléklet kiadások intézmény'!I65</f>
        <v>3562385</v>
      </c>
      <c r="D65" s="27">
        <f>'5 melléklet kiadások intézmény'!J65</f>
        <v>45190640</v>
      </c>
    </row>
    <row r="66" spans="1:4" ht="29.25" customHeight="1" x14ac:dyDescent="0.3">
      <c r="A66" s="52" t="s">
        <v>368</v>
      </c>
      <c r="B66" s="43" t="s">
        <v>94</v>
      </c>
      <c r="C66" s="27">
        <f>'5 melléklet kiadások intézmény'!I66</f>
        <v>0</v>
      </c>
      <c r="D66" s="27">
        <f>'5 melléklet kiadások intézmény'!J66</f>
        <v>0</v>
      </c>
    </row>
    <row r="67" spans="1:4" ht="29.25" customHeight="1" x14ac:dyDescent="0.3">
      <c r="A67" s="52" t="s">
        <v>369</v>
      </c>
      <c r="B67" s="43" t="s">
        <v>95</v>
      </c>
      <c r="C67" s="27">
        <f>'5 melléklet kiadások intézmény'!I67</f>
        <v>0</v>
      </c>
      <c r="D67" s="27">
        <f>'5 melléklet kiadások intézmény'!J67</f>
        <v>0</v>
      </c>
    </row>
    <row r="68" spans="1:4" ht="15" customHeight="1" x14ac:dyDescent="0.3">
      <c r="A68" s="52" t="s">
        <v>96</v>
      </c>
      <c r="B68" s="43" t="s">
        <v>97</v>
      </c>
      <c r="C68" s="27">
        <f>'5 melléklet kiadások intézmény'!I68</f>
        <v>0</v>
      </c>
      <c r="D68" s="27">
        <f>'5 melléklet kiadások intézmény'!J68</f>
        <v>0</v>
      </c>
    </row>
    <row r="69" spans="1:4" ht="15" customHeight="1" x14ac:dyDescent="0.3">
      <c r="A69" s="53" t="s">
        <v>98</v>
      </c>
      <c r="B69" s="43" t="s">
        <v>99</v>
      </c>
      <c r="C69" s="27">
        <f>'5 melléklet kiadások intézmény'!I69</f>
        <v>0</v>
      </c>
      <c r="D69" s="27">
        <f>'5 melléklet kiadások intézmény'!J69</f>
        <v>0</v>
      </c>
    </row>
    <row r="70" spans="1:4" ht="15" customHeight="1" x14ac:dyDescent="0.3">
      <c r="A70" s="52" t="s">
        <v>370</v>
      </c>
      <c r="B70" s="43" t="s">
        <v>100</v>
      </c>
      <c r="C70" s="27">
        <f>'5 melléklet kiadások intézmény'!I70</f>
        <v>0</v>
      </c>
      <c r="D70" s="27">
        <f>'5 melléklet kiadások intézmény'!J70</f>
        <v>0</v>
      </c>
    </row>
    <row r="71" spans="1:4" ht="15" customHeight="1" x14ac:dyDescent="0.3">
      <c r="A71" s="53" t="s">
        <v>342</v>
      </c>
      <c r="B71" s="43" t="s">
        <v>101</v>
      </c>
      <c r="C71" s="27">
        <f>'5 melléklet kiadások intézmény'!I71</f>
        <v>0</v>
      </c>
      <c r="D71" s="27">
        <f>'5 melléklet kiadások intézmény'!J71</f>
        <v>0</v>
      </c>
    </row>
    <row r="72" spans="1:4" ht="15" customHeight="1" x14ac:dyDescent="0.3">
      <c r="A72" s="53" t="s">
        <v>343</v>
      </c>
      <c r="B72" s="43" t="s">
        <v>101</v>
      </c>
      <c r="C72" s="27">
        <f>'5 melléklet kiadások intézmény'!I72</f>
        <v>0</v>
      </c>
      <c r="D72" s="27">
        <f>'5 melléklet kiadások intézmény'!J72</f>
        <v>0</v>
      </c>
    </row>
    <row r="73" spans="1:4" ht="15" customHeight="1" x14ac:dyDescent="0.3">
      <c r="A73" s="123" t="s">
        <v>295</v>
      </c>
      <c r="B73" s="120" t="s">
        <v>102</v>
      </c>
      <c r="C73" s="128">
        <f>'5 melléklet kiadások intézmény'!I73</f>
        <v>3562385</v>
      </c>
      <c r="D73" s="128">
        <f>'5 melléklet kiadások intézmény'!J73</f>
        <v>45190640</v>
      </c>
    </row>
    <row r="74" spans="1:4" ht="15" customHeight="1" x14ac:dyDescent="0.3">
      <c r="A74" s="145" t="s">
        <v>371</v>
      </c>
      <c r="B74" s="146"/>
      <c r="C74" s="132">
        <f>'5 melléklet kiadások intézmény'!I74</f>
        <v>330526750</v>
      </c>
      <c r="D74" s="132">
        <f>'5 melléklet kiadások intézmény'!J74</f>
        <v>0</v>
      </c>
    </row>
    <row r="75" spans="1:4" ht="15" customHeight="1" x14ac:dyDescent="0.3">
      <c r="A75" s="54" t="s">
        <v>103</v>
      </c>
      <c r="B75" s="43" t="s">
        <v>104</v>
      </c>
      <c r="C75" s="27">
        <f>'5 melléklet kiadások intézmény'!I75</f>
        <v>280000</v>
      </c>
      <c r="D75" s="27">
        <f>'5 melléklet kiadások intézmény'!J75</f>
        <v>41800</v>
      </c>
    </row>
    <row r="76" spans="1:4" ht="15" customHeight="1" x14ac:dyDescent="0.3">
      <c r="A76" s="54" t="s">
        <v>372</v>
      </c>
      <c r="B76" s="43" t="s">
        <v>105</v>
      </c>
      <c r="C76" s="27">
        <f>'5 melléklet kiadások intézmény'!I76</f>
        <v>0</v>
      </c>
      <c r="D76" s="27">
        <f>'5 melléklet kiadások intézmény'!J76</f>
        <v>0</v>
      </c>
    </row>
    <row r="77" spans="1:4" ht="15" customHeight="1" x14ac:dyDescent="0.3">
      <c r="A77" s="54" t="s">
        <v>106</v>
      </c>
      <c r="B77" s="43" t="s">
        <v>107</v>
      </c>
      <c r="C77" s="27">
        <f>'5 melléklet kiadások intézmény'!I77</f>
        <v>0</v>
      </c>
      <c r="D77" s="27">
        <f>'5 melléklet kiadások intézmény'!J77</f>
        <v>0</v>
      </c>
    </row>
    <row r="78" spans="1:4" ht="15" customHeight="1" x14ac:dyDescent="0.3">
      <c r="A78" s="54" t="s">
        <v>373</v>
      </c>
      <c r="B78" s="43" t="s">
        <v>108</v>
      </c>
      <c r="C78" s="27">
        <f>'5 melléklet kiadások intézmény'!I78</f>
        <v>370000</v>
      </c>
      <c r="D78" s="27">
        <f>'5 melléklet kiadások intézmény'!J78</f>
        <v>1390000</v>
      </c>
    </row>
    <row r="79" spans="1:4" ht="15" customHeight="1" x14ac:dyDescent="0.3">
      <c r="A79" s="46" t="s">
        <v>109</v>
      </c>
      <c r="B79" s="43" t="s">
        <v>110</v>
      </c>
      <c r="C79" s="27">
        <f>'5 melléklet kiadások intézmény'!I79</f>
        <v>0</v>
      </c>
      <c r="D79" s="27">
        <f>'5 melléklet kiadások intézmény'!J79</f>
        <v>0</v>
      </c>
    </row>
    <row r="80" spans="1:4" ht="15" customHeight="1" x14ac:dyDescent="0.3">
      <c r="A80" s="46" t="s">
        <v>111</v>
      </c>
      <c r="B80" s="43" t="s">
        <v>112</v>
      </c>
      <c r="C80" s="27">
        <f>'5 melléklet kiadások intézmény'!I80</f>
        <v>0</v>
      </c>
      <c r="D80" s="27">
        <f>'5 melléklet kiadások intézmény'!J80</f>
        <v>0</v>
      </c>
    </row>
    <row r="81" spans="1:4" ht="15" customHeight="1" x14ac:dyDescent="0.3">
      <c r="A81" s="46" t="s">
        <v>113</v>
      </c>
      <c r="B81" s="43" t="s">
        <v>114</v>
      </c>
      <c r="C81" s="27">
        <f>'5 melléklet kiadások intézmény'!I81</f>
        <v>175500</v>
      </c>
      <c r="D81" s="27">
        <f>'5 melléklet kiadások intézmény'!J81</f>
        <v>370000</v>
      </c>
    </row>
    <row r="82" spans="1:4" ht="15" customHeight="1" x14ac:dyDescent="0.3">
      <c r="A82" s="102" t="s">
        <v>296</v>
      </c>
      <c r="B82" s="127" t="s">
        <v>115</v>
      </c>
      <c r="C82" s="128">
        <f>'5 melléklet kiadások intézmény'!I82</f>
        <v>825500</v>
      </c>
      <c r="D82" s="128">
        <f>'5 melléklet kiadások intézmény'!J82</f>
        <v>1801800</v>
      </c>
    </row>
    <row r="83" spans="1:4" ht="15" customHeight="1" x14ac:dyDescent="0.3">
      <c r="A83" s="50" t="s">
        <v>116</v>
      </c>
      <c r="B83" s="43" t="s">
        <v>117</v>
      </c>
      <c r="C83" s="27">
        <f>'5 melléklet kiadások intézmény'!I83</f>
        <v>0</v>
      </c>
      <c r="D83" s="27">
        <f>'5 melléklet kiadások intézmény'!J83</f>
        <v>660000</v>
      </c>
    </row>
    <row r="84" spans="1:4" ht="15" customHeight="1" x14ac:dyDescent="0.3">
      <c r="A84" s="50" t="s">
        <v>118</v>
      </c>
      <c r="B84" s="43" t="s">
        <v>119</v>
      </c>
      <c r="C84" s="27">
        <f>'5 melléklet kiadások intézmény'!I84</f>
        <v>0</v>
      </c>
      <c r="D84" s="27">
        <f>'5 melléklet kiadások intézmény'!J84</f>
        <v>0</v>
      </c>
    </row>
    <row r="85" spans="1:4" ht="15" customHeight="1" x14ac:dyDescent="0.3">
      <c r="A85" s="50" t="s">
        <v>120</v>
      </c>
      <c r="B85" s="43" t="s">
        <v>121</v>
      </c>
      <c r="C85" s="27">
        <f>'5 melléklet kiadások intézmény'!I85</f>
        <v>0</v>
      </c>
      <c r="D85" s="27">
        <f>'5 melléklet kiadások intézmény'!J85</f>
        <v>0</v>
      </c>
    </row>
    <row r="86" spans="1:4" ht="15" customHeight="1" x14ac:dyDescent="0.3">
      <c r="A86" s="50" t="s">
        <v>122</v>
      </c>
      <c r="B86" s="43" t="s">
        <v>123</v>
      </c>
      <c r="C86" s="27">
        <f>'5 melléklet kiadások intézmény'!I86</f>
        <v>0</v>
      </c>
      <c r="D86" s="27">
        <f>'5 melléklet kiadások intézmény'!J86</f>
        <v>175000</v>
      </c>
    </row>
    <row r="87" spans="1:4" ht="15" customHeight="1" x14ac:dyDescent="0.3">
      <c r="A87" s="96" t="s">
        <v>297</v>
      </c>
      <c r="B87" s="127" t="s">
        <v>124</v>
      </c>
      <c r="C87" s="128">
        <f>'5 melléklet kiadások intézmény'!I87</f>
        <v>0</v>
      </c>
      <c r="D87" s="128">
        <f>'5 melléklet kiadások intézmény'!J87</f>
        <v>835000</v>
      </c>
    </row>
    <row r="88" spans="1:4" ht="28.5" customHeight="1" x14ac:dyDescent="0.3">
      <c r="A88" s="50" t="s">
        <v>125</v>
      </c>
      <c r="B88" s="43" t="s">
        <v>126</v>
      </c>
      <c r="C88" s="27">
        <f>'5 melléklet kiadások intézmény'!I88</f>
        <v>0</v>
      </c>
      <c r="D88" s="27">
        <f>'5 melléklet kiadások intézmény'!J88</f>
        <v>0</v>
      </c>
    </row>
    <row r="89" spans="1:4" ht="29.25" customHeight="1" x14ac:dyDescent="0.3">
      <c r="A89" s="50" t="s">
        <v>374</v>
      </c>
      <c r="B89" s="43" t="s">
        <v>127</v>
      </c>
      <c r="C89" s="27">
        <f>'5 melléklet kiadások intézmény'!I89</f>
        <v>0</v>
      </c>
      <c r="D89" s="27">
        <f>'5 melléklet kiadások intézmény'!J89</f>
        <v>0</v>
      </c>
    </row>
    <row r="90" spans="1:4" ht="30.75" customHeight="1" x14ac:dyDescent="0.3">
      <c r="A90" s="50" t="s">
        <v>375</v>
      </c>
      <c r="B90" s="43" t="s">
        <v>128</v>
      </c>
      <c r="C90" s="27">
        <f>'5 melléklet kiadások intézmény'!I90</f>
        <v>0</v>
      </c>
      <c r="D90" s="27">
        <f>'5 melléklet kiadások intézmény'!J90</f>
        <v>0</v>
      </c>
    </row>
    <row r="91" spans="1:4" ht="27" customHeight="1" x14ac:dyDescent="0.3">
      <c r="A91" s="50" t="s">
        <v>376</v>
      </c>
      <c r="B91" s="43" t="s">
        <v>129</v>
      </c>
      <c r="C91" s="27">
        <f>'5 melléklet kiadások intézmény'!I91</f>
        <v>0</v>
      </c>
      <c r="D91" s="27">
        <f>'5 melléklet kiadások intézmény'!J91</f>
        <v>0</v>
      </c>
    </row>
    <row r="92" spans="1:4" ht="30" customHeight="1" x14ac:dyDescent="0.3">
      <c r="A92" s="50" t="s">
        <v>377</v>
      </c>
      <c r="B92" s="43" t="s">
        <v>130</v>
      </c>
      <c r="C92" s="27">
        <f>'5 melléklet kiadások intézmény'!I92</f>
        <v>0</v>
      </c>
      <c r="D92" s="27">
        <f>'5 melléklet kiadások intézmény'!J92</f>
        <v>0</v>
      </c>
    </row>
    <row r="93" spans="1:4" ht="24" customHeight="1" x14ac:dyDescent="0.3">
      <c r="A93" s="50" t="s">
        <v>378</v>
      </c>
      <c r="B93" s="43" t="s">
        <v>131</v>
      </c>
      <c r="C93" s="27">
        <f>'5 melléklet kiadások intézmény'!I93</f>
        <v>0</v>
      </c>
      <c r="D93" s="27">
        <f>'5 melléklet kiadások intézmény'!J93</f>
        <v>0</v>
      </c>
    </row>
    <row r="94" spans="1:4" ht="15" customHeight="1" x14ac:dyDescent="0.3">
      <c r="A94" s="50" t="s">
        <v>132</v>
      </c>
      <c r="B94" s="43" t="s">
        <v>133</v>
      </c>
      <c r="C94" s="27">
        <f>'5 melléklet kiadások intézmény'!I94</f>
        <v>0</v>
      </c>
      <c r="D94" s="27">
        <f>'5 melléklet kiadások intézmény'!J94</f>
        <v>0</v>
      </c>
    </row>
    <row r="95" spans="1:4" ht="22.5" customHeight="1" x14ac:dyDescent="0.3">
      <c r="A95" s="50" t="s">
        <v>379</v>
      </c>
      <c r="B95" s="43" t="s">
        <v>134</v>
      </c>
      <c r="C95" s="27">
        <f>'5 melléklet kiadások intézmény'!I95</f>
        <v>0</v>
      </c>
      <c r="D95" s="27">
        <f>'5 melléklet kiadások intézmény'!J95</f>
        <v>0</v>
      </c>
    </row>
    <row r="96" spans="1:4" ht="15" customHeight="1" x14ac:dyDescent="0.3">
      <c r="A96" s="123" t="s">
        <v>298</v>
      </c>
      <c r="B96" s="120" t="s">
        <v>135</v>
      </c>
      <c r="C96" s="128">
        <f>'5 melléklet kiadások intézmény'!I96</f>
        <v>0</v>
      </c>
      <c r="D96" s="128">
        <f>'5 melléklet kiadások intézmény'!J96</f>
        <v>0</v>
      </c>
    </row>
    <row r="97" spans="1:4" ht="15" customHeight="1" x14ac:dyDescent="0.3">
      <c r="A97" s="145" t="s">
        <v>380</v>
      </c>
      <c r="B97" s="146"/>
      <c r="C97" s="132">
        <f>'5 melléklet kiadások intézmény'!I97</f>
        <v>825500</v>
      </c>
      <c r="D97" s="132">
        <f>'5 melléklet kiadások intézmény'!J97</f>
        <v>0</v>
      </c>
    </row>
    <row r="98" spans="1:4" ht="15" customHeight="1" x14ac:dyDescent="0.3">
      <c r="A98" s="143" t="s">
        <v>381</v>
      </c>
      <c r="B98" s="147" t="s">
        <v>136</v>
      </c>
      <c r="C98" s="129">
        <f>'5 melléklet kiadások intézmény'!I98</f>
        <v>331352250</v>
      </c>
      <c r="D98" s="129">
        <f>'5 melléklet kiadások intézmény'!J98</f>
        <v>388617229</v>
      </c>
    </row>
    <row r="99" spans="1:4" ht="15" customHeight="1" x14ac:dyDescent="0.3">
      <c r="A99" s="50" t="s">
        <v>382</v>
      </c>
      <c r="B99" s="45" t="s">
        <v>137</v>
      </c>
      <c r="C99" s="27">
        <f>'5 melléklet kiadások intézmény'!I99</f>
        <v>0</v>
      </c>
      <c r="D99" s="27">
        <f>'5 melléklet kiadások intézmény'!J99</f>
        <v>0</v>
      </c>
    </row>
    <row r="100" spans="1:4" ht="15" customHeight="1" x14ac:dyDescent="0.3">
      <c r="A100" s="50" t="s">
        <v>138</v>
      </c>
      <c r="B100" s="45" t="s">
        <v>139</v>
      </c>
      <c r="C100" s="27">
        <f>'5 melléklet kiadások intézmény'!I100</f>
        <v>0</v>
      </c>
      <c r="D100" s="27">
        <f>'5 melléklet kiadások intézmény'!J100</f>
        <v>0</v>
      </c>
    </row>
    <row r="101" spans="1:4" ht="15" customHeight="1" x14ac:dyDescent="0.3">
      <c r="A101" s="50" t="s">
        <v>383</v>
      </c>
      <c r="B101" s="45" t="s">
        <v>140</v>
      </c>
      <c r="C101" s="27">
        <f>'5 melléklet kiadások intézmény'!I101</f>
        <v>0</v>
      </c>
      <c r="D101" s="27">
        <f>'5 melléklet kiadások intézmény'!J101</f>
        <v>0</v>
      </c>
    </row>
    <row r="102" spans="1:4" ht="15" customHeight="1" x14ac:dyDescent="0.3">
      <c r="A102" s="117" t="s">
        <v>299</v>
      </c>
      <c r="B102" s="61" t="s">
        <v>141</v>
      </c>
      <c r="C102" s="27">
        <f>'5 melléklet kiadások intézmény'!I102</f>
        <v>0</v>
      </c>
      <c r="D102" s="27">
        <f>'5 melléklet kiadások intézmény'!J102</f>
        <v>0</v>
      </c>
    </row>
    <row r="103" spans="1:4" ht="15" customHeight="1" x14ac:dyDescent="0.3">
      <c r="A103" s="56" t="s">
        <v>384</v>
      </c>
      <c r="B103" s="45" t="s">
        <v>142</v>
      </c>
      <c r="C103" s="27">
        <f>'5 melléklet kiadások intézmény'!I103</f>
        <v>0</v>
      </c>
      <c r="D103" s="27">
        <f>'5 melléklet kiadások intézmény'!J103</f>
        <v>0</v>
      </c>
    </row>
    <row r="104" spans="1:4" ht="15" customHeight="1" x14ac:dyDescent="0.3">
      <c r="A104" s="56" t="s">
        <v>302</v>
      </c>
      <c r="B104" s="45" t="s">
        <v>143</v>
      </c>
      <c r="C104" s="27">
        <f>'5 melléklet kiadások intézmény'!I104</f>
        <v>0</v>
      </c>
      <c r="D104" s="27">
        <f>'5 melléklet kiadások intézmény'!J104</f>
        <v>0</v>
      </c>
    </row>
    <row r="105" spans="1:4" ht="15" customHeight="1" x14ac:dyDescent="0.3">
      <c r="A105" s="50" t="s">
        <v>144</v>
      </c>
      <c r="B105" s="45" t="s">
        <v>145</v>
      </c>
      <c r="C105" s="27">
        <f>'5 melléklet kiadások intézmény'!I105</f>
        <v>0</v>
      </c>
      <c r="D105" s="27">
        <f>'5 melléklet kiadások intézmény'!J105</f>
        <v>0</v>
      </c>
    </row>
    <row r="106" spans="1:4" ht="15" customHeight="1" x14ac:dyDescent="0.3">
      <c r="A106" s="50" t="s">
        <v>385</v>
      </c>
      <c r="B106" s="45" t="s">
        <v>146</v>
      </c>
      <c r="C106" s="27">
        <f>'5 melléklet kiadások intézmény'!I106</f>
        <v>0</v>
      </c>
      <c r="D106" s="27">
        <f>'5 melléklet kiadások intézmény'!J106</f>
        <v>0</v>
      </c>
    </row>
    <row r="107" spans="1:4" ht="15" customHeight="1" x14ac:dyDescent="0.3">
      <c r="A107" s="60" t="s">
        <v>300</v>
      </c>
      <c r="B107" s="61" t="s">
        <v>147</v>
      </c>
      <c r="C107" s="27">
        <f>'5 melléklet kiadások intézmény'!I107</f>
        <v>0</v>
      </c>
      <c r="D107" s="27">
        <f>'5 melléklet kiadások intézmény'!J107</f>
        <v>0</v>
      </c>
    </row>
    <row r="108" spans="1:4" ht="15" customHeight="1" x14ac:dyDescent="0.3">
      <c r="A108" s="56" t="s">
        <v>148</v>
      </c>
      <c r="B108" s="45" t="s">
        <v>149</v>
      </c>
      <c r="C108" s="27">
        <f>'5 melléklet kiadások intézmény'!I108</f>
        <v>0</v>
      </c>
      <c r="D108" s="27">
        <f>'5 melléklet kiadások intézmény'!J108</f>
        <v>0</v>
      </c>
    </row>
    <row r="109" spans="1:4" ht="15" customHeight="1" x14ac:dyDescent="0.3">
      <c r="A109" s="56" t="s">
        <v>150</v>
      </c>
      <c r="B109" s="45" t="s">
        <v>151</v>
      </c>
      <c r="C109" s="27">
        <f>'5 melléklet kiadások intézmény'!I109</f>
        <v>0</v>
      </c>
      <c r="D109" s="27">
        <f>'5 melléklet kiadások intézmény'!J109</f>
        <v>0</v>
      </c>
    </row>
    <row r="110" spans="1:4" ht="15" customHeight="1" x14ac:dyDescent="0.3">
      <c r="A110" s="56" t="s">
        <v>386</v>
      </c>
      <c r="B110" s="45" t="s">
        <v>153</v>
      </c>
      <c r="C110" s="27">
        <f>'5 melléklet kiadások intézmény'!I110</f>
        <v>259260016</v>
      </c>
      <c r="D110" s="27">
        <f>'5 melléklet kiadások intézmény'!J110</f>
        <v>0</v>
      </c>
    </row>
    <row r="111" spans="1:4" ht="15" customHeight="1" x14ac:dyDescent="0.3">
      <c r="A111" s="60" t="s">
        <v>152</v>
      </c>
      <c r="B111" s="61" t="s">
        <v>153</v>
      </c>
      <c r="C111" s="27">
        <f>'5 melléklet kiadások intézmény'!I111</f>
        <v>259260016</v>
      </c>
      <c r="D111" s="27">
        <f>'5 melléklet kiadások intézmény'!J111</f>
        <v>288570651</v>
      </c>
    </row>
    <row r="112" spans="1:4" ht="15" customHeight="1" x14ac:dyDescent="0.3">
      <c r="A112" s="56" t="s">
        <v>154</v>
      </c>
      <c r="B112" s="45" t="s">
        <v>155</v>
      </c>
      <c r="C112" s="27">
        <f>'5 melléklet kiadások intézmény'!I112</f>
        <v>0</v>
      </c>
      <c r="D112" s="27">
        <f>'5 melléklet kiadások intézmény'!J112</f>
        <v>0</v>
      </c>
    </row>
    <row r="113" spans="1:4" ht="15" customHeight="1" x14ac:dyDescent="0.3">
      <c r="A113" s="56" t="s">
        <v>156</v>
      </c>
      <c r="B113" s="45" t="s">
        <v>157</v>
      </c>
      <c r="C113" s="27">
        <f>'5 melléklet kiadások intézmény'!I113</f>
        <v>0</v>
      </c>
      <c r="D113" s="27">
        <f>'5 melléklet kiadások intézmény'!J113</f>
        <v>0</v>
      </c>
    </row>
    <row r="114" spans="1:4" ht="15" customHeight="1" x14ac:dyDescent="0.3">
      <c r="A114" s="56" t="s">
        <v>158</v>
      </c>
      <c r="B114" s="45" t="s">
        <v>159</v>
      </c>
      <c r="C114" s="27">
        <f>'5 melléklet kiadások intézmény'!I114</f>
        <v>0</v>
      </c>
      <c r="D114" s="27">
        <f>'5 melléklet kiadások intézmény'!J114</f>
        <v>0</v>
      </c>
    </row>
    <row r="115" spans="1:4" ht="15" customHeight="1" x14ac:dyDescent="0.3">
      <c r="A115" s="60" t="s">
        <v>301</v>
      </c>
      <c r="B115" s="61" t="s">
        <v>160</v>
      </c>
      <c r="C115" s="27">
        <f>'5 melléklet kiadások intézmény'!I115</f>
        <v>259260016</v>
      </c>
      <c r="D115" s="27">
        <f>'5 melléklet kiadások intézmény'!J115</f>
        <v>288570651</v>
      </c>
    </row>
    <row r="116" spans="1:4" ht="15" customHeight="1" x14ac:dyDescent="0.3">
      <c r="A116" s="56" t="s">
        <v>161</v>
      </c>
      <c r="B116" s="45" t="s">
        <v>162</v>
      </c>
      <c r="C116" s="27">
        <f>'5 melléklet kiadások intézmény'!I116</f>
        <v>0</v>
      </c>
      <c r="D116" s="27">
        <f>'5 melléklet kiadások intézmény'!J116</f>
        <v>0</v>
      </c>
    </row>
    <row r="117" spans="1:4" ht="15" customHeight="1" x14ac:dyDescent="0.3">
      <c r="A117" s="50" t="s">
        <v>163</v>
      </c>
      <c r="B117" s="45" t="s">
        <v>164</v>
      </c>
      <c r="C117" s="27">
        <f>'5 melléklet kiadások intézmény'!I117</f>
        <v>0</v>
      </c>
      <c r="D117" s="27">
        <f>'5 melléklet kiadások intézmény'!J117</f>
        <v>0</v>
      </c>
    </row>
    <row r="118" spans="1:4" ht="15" customHeight="1" x14ac:dyDescent="0.3">
      <c r="A118" s="56" t="s">
        <v>387</v>
      </c>
      <c r="B118" s="45" t="s">
        <v>165</v>
      </c>
      <c r="C118" s="27">
        <f>'5 melléklet kiadások intézmény'!I118</f>
        <v>0</v>
      </c>
      <c r="D118" s="27">
        <f>'5 melléklet kiadások intézmény'!J118</f>
        <v>0</v>
      </c>
    </row>
    <row r="119" spans="1:4" ht="15" customHeight="1" x14ac:dyDescent="0.3">
      <c r="A119" s="56" t="s">
        <v>303</v>
      </c>
      <c r="B119" s="45" t="s">
        <v>166</v>
      </c>
      <c r="C119" s="27">
        <f>'5 melléklet kiadások intézmény'!I119</f>
        <v>0</v>
      </c>
      <c r="D119" s="27">
        <f>'5 melléklet kiadások intézmény'!J119</f>
        <v>0</v>
      </c>
    </row>
    <row r="120" spans="1:4" ht="15" customHeight="1" x14ac:dyDescent="0.3">
      <c r="A120" s="60" t="s">
        <v>304</v>
      </c>
      <c r="B120" s="61" t="s">
        <v>167</v>
      </c>
      <c r="C120" s="27">
        <f>'5 melléklet kiadások intézmény'!I120</f>
        <v>0</v>
      </c>
      <c r="D120" s="27">
        <f>'5 melléklet kiadások intézmény'!J120</f>
        <v>0</v>
      </c>
    </row>
    <row r="121" spans="1:4" ht="15" customHeight="1" x14ac:dyDescent="0.3">
      <c r="A121" s="50" t="s">
        <v>168</v>
      </c>
      <c r="B121" s="45" t="s">
        <v>169</v>
      </c>
      <c r="C121" s="27">
        <f>'5 melléklet kiadások intézmény'!I121</f>
        <v>0</v>
      </c>
      <c r="D121" s="27">
        <f>'5 melléklet kiadások intézmény'!J121</f>
        <v>0</v>
      </c>
    </row>
    <row r="122" spans="1:4" ht="15" customHeight="1" x14ac:dyDescent="0.3">
      <c r="A122" s="148" t="s">
        <v>388</v>
      </c>
      <c r="B122" s="149" t="s">
        <v>170</v>
      </c>
      <c r="C122" s="128">
        <f>'5 melléklet kiadások intézmény'!I122</f>
        <v>259260017</v>
      </c>
      <c r="D122" s="128">
        <f>'5 melléklet kiadások intézmény'!J122</f>
        <v>288570651</v>
      </c>
    </row>
    <row r="123" spans="1:4" ht="15" customHeight="1" x14ac:dyDescent="0.3">
      <c r="A123" s="150" t="s">
        <v>318</v>
      </c>
      <c r="B123" s="151"/>
      <c r="C123" s="129">
        <f>'5 melléklet kiadások intézmény'!I123</f>
        <v>590612267</v>
      </c>
      <c r="D123" s="129">
        <f>'5 melléklet kiadások intézmény'!J123</f>
        <v>677187880</v>
      </c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 xml:space="preserve">&amp;R2. melléklet a Dél-Mezőföldi Többcélú Társulás 2020. évi költségvetéséhez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view="pageLayout" zoomScaleNormal="100" workbookViewId="0">
      <selection sqref="A1:D1"/>
    </sheetView>
  </sheetViews>
  <sheetFormatPr defaultRowHeight="14.4" x14ac:dyDescent="0.3"/>
  <cols>
    <col min="1" max="1" width="49.33203125" customWidth="1"/>
    <col min="2" max="2" width="9.5546875" customWidth="1"/>
    <col min="3" max="3" width="25.33203125" customWidth="1"/>
    <col min="4" max="4" width="15.6640625" customWidth="1"/>
  </cols>
  <sheetData>
    <row r="1" spans="1:4" ht="42" customHeight="1" x14ac:dyDescent="0.35">
      <c r="A1" s="152" t="s">
        <v>441</v>
      </c>
      <c r="B1" s="152"/>
      <c r="C1" s="152"/>
      <c r="D1" s="153"/>
    </row>
    <row r="2" spans="1:4" ht="20.25" customHeight="1" x14ac:dyDescent="0.3">
      <c r="A2" s="156" t="s">
        <v>337</v>
      </c>
      <c r="B2" s="157"/>
      <c r="C2" s="158"/>
    </row>
    <row r="3" spans="1:4" ht="18" x14ac:dyDescent="0.3">
      <c r="A3" s="3"/>
      <c r="B3" s="8"/>
      <c r="C3" s="2"/>
    </row>
    <row r="4" spans="1:4" x14ac:dyDescent="0.3">
      <c r="A4" s="4" t="s">
        <v>424</v>
      </c>
      <c r="B4" s="8"/>
      <c r="C4" s="2"/>
    </row>
    <row r="5" spans="1:4" ht="37.5" customHeight="1" x14ac:dyDescent="0.3">
      <c r="A5" s="109" t="s">
        <v>0</v>
      </c>
      <c r="B5" s="110" t="s">
        <v>389</v>
      </c>
      <c r="C5" s="112" t="s">
        <v>419</v>
      </c>
      <c r="D5" s="111" t="s">
        <v>426</v>
      </c>
    </row>
    <row r="6" spans="1:4" ht="31.5" customHeight="1" x14ac:dyDescent="0.3">
      <c r="A6" s="44" t="s">
        <v>390</v>
      </c>
      <c r="B6" s="46" t="s">
        <v>171</v>
      </c>
      <c r="C6" s="62">
        <f>'6. melléklet bevételek '!I6</f>
        <v>0</v>
      </c>
      <c r="D6" s="62">
        <f>'6. melléklet bevételek '!J6</f>
        <v>0</v>
      </c>
    </row>
    <row r="7" spans="1:4" ht="30" customHeight="1" x14ac:dyDescent="0.3">
      <c r="A7" s="45" t="s">
        <v>172</v>
      </c>
      <c r="B7" s="46" t="s">
        <v>173</v>
      </c>
      <c r="C7" s="62">
        <f>'6. melléklet bevételek '!I7</f>
        <v>0</v>
      </c>
      <c r="D7" s="62">
        <f>'6. melléklet bevételek '!J7</f>
        <v>0</v>
      </c>
    </row>
    <row r="8" spans="1:4" ht="27.75" customHeight="1" x14ac:dyDescent="0.3">
      <c r="A8" s="45" t="s">
        <v>174</v>
      </c>
      <c r="B8" s="46" t="s">
        <v>175</v>
      </c>
      <c r="C8" s="62">
        <f>'6. melléklet bevételek '!I8</f>
        <v>0</v>
      </c>
      <c r="D8" s="62">
        <f>'6. melléklet bevételek '!J8</f>
        <v>0</v>
      </c>
    </row>
    <row r="9" spans="1:4" ht="41.25" customHeight="1" x14ac:dyDescent="0.3">
      <c r="A9" s="45" t="s">
        <v>176</v>
      </c>
      <c r="B9" s="46" t="s">
        <v>177</v>
      </c>
      <c r="C9" s="62">
        <f>'6. melléklet bevételek '!I9</f>
        <v>0</v>
      </c>
      <c r="D9" s="62">
        <f>'6. melléklet bevételek '!J9</f>
        <v>0</v>
      </c>
    </row>
    <row r="10" spans="1:4" ht="15" customHeight="1" x14ac:dyDescent="0.3">
      <c r="A10" s="45" t="s">
        <v>178</v>
      </c>
      <c r="B10" s="46" t="s">
        <v>179</v>
      </c>
      <c r="C10" s="62">
        <f>'6. melléklet bevételek '!I10</f>
        <v>0</v>
      </c>
      <c r="D10" s="62">
        <f>'6. melléklet bevételek '!J10</f>
        <v>0</v>
      </c>
    </row>
    <row r="11" spans="1:4" ht="15" customHeight="1" x14ac:dyDescent="0.3">
      <c r="A11" s="45" t="s">
        <v>180</v>
      </c>
      <c r="B11" s="46" t="s">
        <v>181</v>
      </c>
      <c r="C11" s="62">
        <f>'6. melléklet bevételek '!I11</f>
        <v>1538692</v>
      </c>
      <c r="D11" s="62">
        <f>'6. melléklet bevételek '!J11</f>
        <v>0</v>
      </c>
    </row>
    <row r="12" spans="1:4" ht="15" customHeight="1" x14ac:dyDescent="0.3">
      <c r="A12" s="47" t="s">
        <v>320</v>
      </c>
      <c r="B12" s="57" t="s">
        <v>182</v>
      </c>
      <c r="C12" s="62">
        <f>'6. melléklet bevételek '!I12</f>
        <v>1538692</v>
      </c>
      <c r="D12" s="62">
        <f>'6. melléklet bevételek '!J12</f>
        <v>0</v>
      </c>
    </row>
    <row r="13" spans="1:4" ht="15" customHeight="1" x14ac:dyDescent="0.3">
      <c r="A13" s="45" t="s">
        <v>183</v>
      </c>
      <c r="B13" s="46" t="s">
        <v>184</v>
      </c>
      <c r="C13" s="62">
        <f>'6. melléklet bevételek '!I13</f>
        <v>0</v>
      </c>
      <c r="D13" s="62">
        <f>'6. melléklet bevételek '!J13</f>
        <v>0</v>
      </c>
    </row>
    <row r="14" spans="1:4" ht="24" customHeight="1" x14ac:dyDescent="0.3">
      <c r="A14" s="45" t="s">
        <v>185</v>
      </c>
      <c r="B14" s="46" t="s">
        <v>186</v>
      </c>
      <c r="C14" s="62">
        <f>'6. melléklet bevételek '!I14</f>
        <v>0</v>
      </c>
      <c r="D14" s="62">
        <f>'6. melléklet bevételek '!J14</f>
        <v>0</v>
      </c>
    </row>
    <row r="15" spans="1:4" ht="24" customHeight="1" x14ac:dyDescent="0.3">
      <c r="A15" s="45" t="s">
        <v>307</v>
      </c>
      <c r="B15" s="46" t="s">
        <v>187</v>
      </c>
      <c r="C15" s="62">
        <f>'6. melléklet bevételek '!I15</f>
        <v>0</v>
      </c>
      <c r="D15" s="62">
        <f>'6. melléklet bevételek '!J15</f>
        <v>0</v>
      </c>
    </row>
    <row r="16" spans="1:4" ht="30.75" customHeight="1" x14ac:dyDescent="0.3">
      <c r="A16" s="45" t="s">
        <v>391</v>
      </c>
      <c r="B16" s="46" t="s">
        <v>188</v>
      </c>
      <c r="C16" s="62">
        <f>'6. melléklet bevételek '!I16</f>
        <v>0</v>
      </c>
      <c r="D16" s="62">
        <f>'6. melléklet bevételek '!J16</f>
        <v>0</v>
      </c>
    </row>
    <row r="17" spans="1:4" ht="31.5" customHeight="1" x14ac:dyDescent="0.3">
      <c r="A17" s="45" t="s">
        <v>392</v>
      </c>
      <c r="B17" s="46" t="s">
        <v>189</v>
      </c>
      <c r="C17" s="62">
        <f>'6. melléklet bevételek '!I17</f>
        <v>260798708</v>
      </c>
      <c r="D17" s="62">
        <f>'6. melléklet bevételek '!J17</f>
        <v>334046076</v>
      </c>
    </row>
    <row r="18" spans="1:4" ht="30.75" customHeight="1" x14ac:dyDescent="0.3">
      <c r="A18" s="101" t="s">
        <v>393</v>
      </c>
      <c r="B18" s="102" t="s">
        <v>190</v>
      </c>
      <c r="C18" s="80">
        <f>'6. melléklet bevételek '!I18</f>
        <v>262337400</v>
      </c>
      <c r="D18" s="80">
        <f>'6. melléklet bevételek '!J18</f>
        <v>334046076</v>
      </c>
    </row>
    <row r="19" spans="1:4" ht="15" customHeight="1" x14ac:dyDescent="0.3">
      <c r="A19" s="45" t="s">
        <v>350</v>
      </c>
      <c r="B19" s="46" t="s">
        <v>199</v>
      </c>
      <c r="C19" s="62">
        <f>'6. melléklet bevételek '!I19</f>
        <v>0</v>
      </c>
      <c r="D19" s="62">
        <f>'6. melléklet bevételek '!J19</f>
        <v>0</v>
      </c>
    </row>
    <row r="20" spans="1:4" ht="15" customHeight="1" x14ac:dyDescent="0.3">
      <c r="A20" s="47" t="s">
        <v>322</v>
      </c>
      <c r="B20" s="57" t="s">
        <v>200</v>
      </c>
      <c r="C20" s="62">
        <f>'6. melléklet bevételek '!I20</f>
        <v>0</v>
      </c>
      <c r="D20" s="62">
        <f>'6. melléklet bevételek '!J20</f>
        <v>0</v>
      </c>
    </row>
    <row r="21" spans="1:4" ht="15" customHeight="1" x14ac:dyDescent="0.3">
      <c r="A21" s="45" t="s">
        <v>309</v>
      </c>
      <c r="B21" s="46" t="s">
        <v>201</v>
      </c>
      <c r="C21" s="62">
        <f>'6. melléklet bevételek '!I21</f>
        <v>0</v>
      </c>
      <c r="D21" s="62">
        <f>'6. melléklet bevételek '!J21</f>
        <v>0</v>
      </c>
    </row>
    <row r="22" spans="1:4" ht="15" customHeight="1" x14ac:dyDescent="0.3">
      <c r="A22" s="45" t="s">
        <v>394</v>
      </c>
      <c r="B22" s="46" t="s">
        <v>202</v>
      </c>
      <c r="C22" s="62">
        <f>'6. melléklet bevételek '!I22</f>
        <v>0</v>
      </c>
      <c r="D22" s="62">
        <f>'6. melléklet bevételek '!J22</f>
        <v>0</v>
      </c>
    </row>
    <row r="23" spans="1:4" ht="20.25" customHeight="1" x14ac:dyDescent="0.3">
      <c r="A23" s="45" t="s">
        <v>310</v>
      </c>
      <c r="B23" s="46" t="s">
        <v>203</v>
      </c>
      <c r="C23" s="62">
        <f>'6. melléklet bevételek '!I23</f>
        <v>0</v>
      </c>
      <c r="D23" s="62">
        <f>'6. melléklet bevételek '!J23</f>
        <v>0</v>
      </c>
    </row>
    <row r="24" spans="1:4" ht="15" customHeight="1" x14ac:dyDescent="0.3">
      <c r="A24" s="45" t="s">
        <v>311</v>
      </c>
      <c r="B24" s="46" t="s">
        <v>204</v>
      </c>
      <c r="C24" s="62">
        <f>'6. melléklet bevételek '!I24</f>
        <v>0</v>
      </c>
      <c r="D24" s="62">
        <f>'6. melléklet bevételek '!J24</f>
        <v>0</v>
      </c>
    </row>
    <row r="25" spans="1:4" ht="15" customHeight="1" x14ac:dyDescent="0.3">
      <c r="A25" s="45" t="s">
        <v>351</v>
      </c>
      <c r="B25" s="46" t="s">
        <v>205</v>
      </c>
      <c r="C25" s="62">
        <f>'6. melléklet bevételek '!I25</f>
        <v>0</v>
      </c>
      <c r="D25" s="62">
        <f>'6. melléklet bevételek '!J25</f>
        <v>0</v>
      </c>
    </row>
    <row r="26" spans="1:4" ht="15" customHeight="1" x14ac:dyDescent="0.3">
      <c r="A26" s="45" t="s">
        <v>206</v>
      </c>
      <c r="B26" s="46" t="s">
        <v>207</v>
      </c>
      <c r="C26" s="62">
        <f>'6. melléklet bevételek '!I26</f>
        <v>0</v>
      </c>
      <c r="D26" s="62">
        <f>'6. melléklet bevételek '!J26</f>
        <v>0</v>
      </c>
    </row>
    <row r="27" spans="1:4" ht="15" customHeight="1" x14ac:dyDescent="0.3">
      <c r="A27" s="45" t="s">
        <v>312</v>
      </c>
      <c r="B27" s="46" t="s">
        <v>208</v>
      </c>
      <c r="C27" s="62">
        <f>'6. melléklet bevételek '!I27</f>
        <v>0</v>
      </c>
      <c r="D27" s="62">
        <f>'6. melléklet bevételek '!J27</f>
        <v>0</v>
      </c>
    </row>
    <row r="28" spans="1:4" ht="15" customHeight="1" x14ac:dyDescent="0.3">
      <c r="A28" s="45" t="s">
        <v>395</v>
      </c>
      <c r="B28" s="46" t="s">
        <v>209</v>
      </c>
      <c r="C28" s="62">
        <f>'6. melléklet bevételek '!I28</f>
        <v>0</v>
      </c>
      <c r="D28" s="62">
        <f>'6. melléklet bevételek '!J28</f>
        <v>0</v>
      </c>
    </row>
    <row r="29" spans="1:4" ht="15" customHeight="1" x14ac:dyDescent="0.3">
      <c r="A29" s="47" t="s">
        <v>323</v>
      </c>
      <c r="B29" s="57" t="s">
        <v>210</v>
      </c>
      <c r="C29" s="62">
        <f>'6. melléklet bevételek '!I29</f>
        <v>0</v>
      </c>
      <c r="D29" s="62">
        <f>'6. melléklet bevételek '!J29</f>
        <v>0</v>
      </c>
    </row>
    <row r="30" spans="1:4" ht="15" customHeight="1" x14ac:dyDescent="0.3">
      <c r="A30" s="45" t="s">
        <v>313</v>
      </c>
      <c r="B30" s="46" t="s">
        <v>211</v>
      </c>
      <c r="C30" s="62">
        <f>'6. melléklet bevételek '!I30</f>
        <v>0</v>
      </c>
      <c r="D30" s="62">
        <f>'6. melléklet bevételek '!J30</f>
        <v>0</v>
      </c>
    </row>
    <row r="31" spans="1:4" ht="15" customHeight="1" x14ac:dyDescent="0.3">
      <c r="A31" s="101" t="s">
        <v>324</v>
      </c>
      <c r="B31" s="102" t="s">
        <v>212</v>
      </c>
      <c r="C31" s="80">
        <f>'6. melléklet bevételek '!I31</f>
        <v>0</v>
      </c>
      <c r="D31" s="80">
        <f>'6. melléklet bevételek '!J31</f>
        <v>0</v>
      </c>
    </row>
    <row r="32" spans="1:4" ht="15" customHeight="1" x14ac:dyDescent="0.3">
      <c r="A32" s="50" t="s">
        <v>213</v>
      </c>
      <c r="B32" s="46" t="s">
        <v>214</v>
      </c>
      <c r="C32" s="62">
        <f>'6. melléklet bevételek '!I32</f>
        <v>0</v>
      </c>
      <c r="D32" s="62">
        <f>'6. melléklet bevételek '!J32</f>
        <v>0</v>
      </c>
    </row>
    <row r="33" spans="1:4" ht="15" customHeight="1" x14ac:dyDescent="0.3">
      <c r="A33" s="50" t="s">
        <v>314</v>
      </c>
      <c r="B33" s="46" t="s">
        <v>215</v>
      </c>
      <c r="C33" s="62">
        <f>'6. melléklet bevételek '!I33</f>
        <v>0</v>
      </c>
      <c r="D33" s="62">
        <f>'6. melléklet bevételek '!J33</f>
        <v>2000000</v>
      </c>
    </row>
    <row r="34" spans="1:4" ht="15" customHeight="1" x14ac:dyDescent="0.3">
      <c r="A34" s="50" t="s">
        <v>315</v>
      </c>
      <c r="B34" s="46" t="s">
        <v>216</v>
      </c>
      <c r="C34" s="62">
        <f>'6. melléklet bevételek '!I34</f>
        <v>0</v>
      </c>
      <c r="D34" s="62">
        <f>'6. melléklet bevételek '!J34</f>
        <v>0</v>
      </c>
    </row>
    <row r="35" spans="1:4" ht="15" customHeight="1" x14ac:dyDescent="0.3">
      <c r="A35" s="50" t="s">
        <v>396</v>
      </c>
      <c r="B35" s="46" t="s">
        <v>217</v>
      </c>
      <c r="C35" s="62">
        <f>'6. melléklet bevételek '!I35</f>
        <v>0</v>
      </c>
      <c r="D35" s="62">
        <f>'6. melléklet bevételek '!J35</f>
        <v>0</v>
      </c>
    </row>
    <row r="36" spans="1:4" ht="15" customHeight="1" x14ac:dyDescent="0.3">
      <c r="A36" s="50" t="s">
        <v>218</v>
      </c>
      <c r="B36" s="46" t="s">
        <v>219</v>
      </c>
      <c r="C36" s="62">
        <f>'6. melléklet bevételek '!I36</f>
        <v>20900000</v>
      </c>
      <c r="D36" s="62">
        <f>'6. melléklet bevételek '!J36</f>
        <v>23800000</v>
      </c>
    </row>
    <row r="37" spans="1:4" ht="15" customHeight="1" x14ac:dyDescent="0.3">
      <c r="A37" s="50" t="s">
        <v>220</v>
      </c>
      <c r="B37" s="46" t="s">
        <v>221</v>
      </c>
      <c r="C37" s="62">
        <f>'6. melléklet bevételek '!I37</f>
        <v>4963950</v>
      </c>
      <c r="D37" s="62">
        <f>'6. melléklet bevételek '!J37</f>
        <v>6300000</v>
      </c>
    </row>
    <row r="38" spans="1:4" ht="15" customHeight="1" x14ac:dyDescent="0.3">
      <c r="A38" s="50" t="s">
        <v>222</v>
      </c>
      <c r="B38" s="46" t="s">
        <v>223</v>
      </c>
      <c r="C38" s="62">
        <f>'6. melléklet bevételek '!I38</f>
        <v>2500000</v>
      </c>
      <c r="D38" s="62">
        <f>'6. melléklet bevételek '!J38</f>
        <v>3946000</v>
      </c>
    </row>
    <row r="39" spans="1:4" ht="15" customHeight="1" x14ac:dyDescent="0.3">
      <c r="A39" s="50" t="s">
        <v>397</v>
      </c>
      <c r="B39" s="46" t="s">
        <v>224</v>
      </c>
      <c r="C39" s="62">
        <f>'6. melléklet bevételek '!I39</f>
        <v>0</v>
      </c>
      <c r="D39" s="62">
        <f>'6. melléklet bevételek '!J39</f>
        <v>11589</v>
      </c>
    </row>
    <row r="40" spans="1:4" ht="15" customHeight="1" x14ac:dyDescent="0.3">
      <c r="A40" s="50" t="s">
        <v>398</v>
      </c>
      <c r="B40" s="46" t="s">
        <v>225</v>
      </c>
      <c r="C40" s="62">
        <f>'6. melléklet bevételek '!I40</f>
        <v>0</v>
      </c>
      <c r="D40" s="62">
        <f>'6. melléklet bevételek '!J40</f>
        <v>0</v>
      </c>
    </row>
    <row r="41" spans="1:4" ht="15" customHeight="1" x14ac:dyDescent="0.3">
      <c r="A41" s="50" t="s">
        <v>399</v>
      </c>
      <c r="B41" s="46" t="s">
        <v>226</v>
      </c>
      <c r="C41" s="62">
        <f>'6. melléklet bevételek '!I41</f>
        <v>0</v>
      </c>
      <c r="D41" s="62">
        <f>'6. melléklet bevételek '!J41</f>
        <v>661747</v>
      </c>
    </row>
    <row r="42" spans="1:4" ht="15" customHeight="1" x14ac:dyDescent="0.3">
      <c r="A42" s="96" t="s">
        <v>400</v>
      </c>
      <c r="B42" s="102" t="s">
        <v>227</v>
      </c>
      <c r="C42" s="80">
        <f>'6. melléklet bevételek '!I42</f>
        <v>28363950</v>
      </c>
      <c r="D42" s="80">
        <f>'6. melléklet bevételek '!J42</f>
        <v>36719336</v>
      </c>
    </row>
    <row r="43" spans="1:4" ht="24" customHeight="1" x14ac:dyDescent="0.3">
      <c r="A43" s="50" t="s">
        <v>236</v>
      </c>
      <c r="B43" s="46" t="s">
        <v>237</v>
      </c>
      <c r="C43" s="62">
        <f>'6. melléklet bevételek '!I43</f>
        <v>0</v>
      </c>
      <c r="D43" s="62">
        <f>'6. melléklet bevételek '!J43</f>
        <v>0</v>
      </c>
    </row>
    <row r="44" spans="1:4" ht="27.75" customHeight="1" x14ac:dyDescent="0.3">
      <c r="A44" s="45" t="s">
        <v>401</v>
      </c>
      <c r="B44" s="46" t="s">
        <v>238</v>
      </c>
      <c r="C44" s="62">
        <f>'6. melléklet bevételek '!I44</f>
        <v>0</v>
      </c>
      <c r="D44" s="62">
        <f>'6. melléklet bevételek '!J44</f>
        <v>0</v>
      </c>
    </row>
    <row r="45" spans="1:4" ht="15" customHeight="1" x14ac:dyDescent="0.3">
      <c r="A45" s="50" t="s">
        <v>402</v>
      </c>
      <c r="B45" s="46" t="s">
        <v>239</v>
      </c>
      <c r="C45" s="62">
        <f>'6. melléklet bevételek '!I45</f>
        <v>18225145</v>
      </c>
      <c r="D45" s="62">
        <f>'6. melléklet bevételek '!J45</f>
        <v>420000</v>
      </c>
    </row>
    <row r="46" spans="1:4" ht="15" customHeight="1" x14ac:dyDescent="0.3">
      <c r="A46" s="101" t="s">
        <v>326</v>
      </c>
      <c r="B46" s="102" t="s">
        <v>240</v>
      </c>
      <c r="C46" s="80">
        <f>'6. melléklet bevételek '!I46</f>
        <v>18225145</v>
      </c>
      <c r="D46" s="80">
        <f>'6. melléklet bevételek '!J46</f>
        <v>420000</v>
      </c>
    </row>
    <row r="47" spans="1:4" ht="15" customHeight="1" x14ac:dyDescent="0.3">
      <c r="A47" s="137" t="s">
        <v>371</v>
      </c>
      <c r="B47" s="138"/>
      <c r="C47" s="105">
        <f>'6. melléklet bevételek '!I47</f>
        <v>308926495</v>
      </c>
      <c r="D47" s="105">
        <f>'6. melléklet bevételek '!J47</f>
        <v>0</v>
      </c>
    </row>
    <row r="48" spans="1:4" ht="25.5" customHeight="1" x14ac:dyDescent="0.3">
      <c r="A48" s="45" t="s">
        <v>191</v>
      </c>
      <c r="B48" s="46" t="s">
        <v>192</v>
      </c>
      <c r="C48" s="62">
        <f>'6. melléklet bevételek '!I48</f>
        <v>0</v>
      </c>
      <c r="D48" s="62">
        <f>'6. melléklet bevételek '!J48</f>
        <v>0</v>
      </c>
    </row>
    <row r="49" spans="1:4" ht="20.25" customHeight="1" x14ac:dyDescent="0.3">
      <c r="A49" s="45" t="s">
        <v>193</v>
      </c>
      <c r="B49" s="46" t="s">
        <v>194</v>
      </c>
      <c r="C49" s="62">
        <f>'6. melléklet bevételek '!I49</f>
        <v>0</v>
      </c>
      <c r="D49" s="62">
        <f>'6. melléklet bevételek '!J49</f>
        <v>0</v>
      </c>
    </row>
    <row r="50" spans="1:4" ht="24.75" customHeight="1" x14ac:dyDescent="0.3">
      <c r="A50" s="45" t="s">
        <v>403</v>
      </c>
      <c r="B50" s="46" t="s">
        <v>195</v>
      </c>
      <c r="C50" s="62">
        <f>'6. melléklet bevételek '!I50</f>
        <v>0</v>
      </c>
      <c r="D50" s="62">
        <f>'6. melléklet bevételek '!J50</f>
        <v>0</v>
      </c>
    </row>
    <row r="51" spans="1:4" ht="23.25" customHeight="1" x14ac:dyDescent="0.3">
      <c r="A51" s="45" t="s">
        <v>404</v>
      </c>
      <c r="B51" s="46" t="s">
        <v>196</v>
      </c>
      <c r="C51" s="62">
        <f>'6. melléklet bevételek '!I51</f>
        <v>0</v>
      </c>
      <c r="D51" s="62">
        <f>'6. melléklet bevételek '!J51</f>
        <v>0</v>
      </c>
    </row>
    <row r="52" spans="1:4" ht="25.5" customHeight="1" x14ac:dyDescent="0.3">
      <c r="A52" s="45" t="s">
        <v>308</v>
      </c>
      <c r="B52" s="46" t="s">
        <v>197</v>
      </c>
      <c r="C52" s="62">
        <f>'6. melléklet bevételek '!I52</f>
        <v>0</v>
      </c>
      <c r="D52" s="62">
        <f>'6. melléklet bevételek '!J52</f>
        <v>0</v>
      </c>
    </row>
    <row r="53" spans="1:4" ht="27" customHeight="1" x14ac:dyDescent="0.3">
      <c r="A53" s="101" t="s">
        <v>321</v>
      </c>
      <c r="B53" s="102" t="s">
        <v>198</v>
      </c>
      <c r="C53" s="80">
        <f>'6. melléklet bevételek '!I53</f>
        <v>0</v>
      </c>
      <c r="D53" s="80">
        <f>'6. melléklet bevételek '!J53</f>
        <v>0</v>
      </c>
    </row>
    <row r="54" spans="1:4" ht="15" customHeight="1" x14ac:dyDescent="0.3">
      <c r="A54" s="50" t="s">
        <v>405</v>
      </c>
      <c r="B54" s="46" t="s">
        <v>228</v>
      </c>
      <c r="C54" s="62">
        <f>'6. melléklet bevételek '!I54</f>
        <v>0</v>
      </c>
      <c r="D54" s="62">
        <f>'6. melléklet bevételek '!J54</f>
        <v>0</v>
      </c>
    </row>
    <row r="55" spans="1:4" ht="15" customHeight="1" x14ac:dyDescent="0.3">
      <c r="A55" s="50" t="s">
        <v>406</v>
      </c>
      <c r="B55" s="46" t="s">
        <v>229</v>
      </c>
      <c r="C55" s="62">
        <f>'6. melléklet bevételek '!I55</f>
        <v>0</v>
      </c>
      <c r="D55" s="62">
        <f>'6. melléklet bevételek '!J55</f>
        <v>0</v>
      </c>
    </row>
    <row r="56" spans="1:4" ht="15" customHeight="1" x14ac:dyDescent="0.3">
      <c r="A56" s="50" t="s">
        <v>230</v>
      </c>
      <c r="B56" s="46" t="s">
        <v>231</v>
      </c>
      <c r="C56" s="62">
        <f>'6. melléklet bevételek '!I56</f>
        <v>0</v>
      </c>
      <c r="D56" s="62">
        <f>'6. melléklet bevételek '!J56</f>
        <v>0</v>
      </c>
    </row>
    <row r="57" spans="1:4" ht="15" customHeight="1" x14ac:dyDescent="0.3">
      <c r="A57" s="50" t="s">
        <v>407</v>
      </c>
      <c r="B57" s="46" t="s">
        <v>232</v>
      </c>
      <c r="C57" s="62">
        <f>'6. melléklet bevételek '!I57</f>
        <v>0</v>
      </c>
      <c r="D57" s="62">
        <f>'6. melléklet bevételek '!J57</f>
        <v>0</v>
      </c>
    </row>
    <row r="58" spans="1:4" ht="15" customHeight="1" x14ac:dyDescent="0.3">
      <c r="A58" s="50" t="s">
        <v>233</v>
      </c>
      <c r="B58" s="46" t="s">
        <v>234</v>
      </c>
      <c r="C58" s="62">
        <f>'6. melléklet bevételek '!I58</f>
        <v>0</v>
      </c>
      <c r="D58" s="62">
        <f>'6. melléklet bevételek '!J58</f>
        <v>0</v>
      </c>
    </row>
    <row r="59" spans="1:4" ht="15" customHeight="1" x14ac:dyDescent="0.3">
      <c r="A59" s="48" t="s">
        <v>325</v>
      </c>
      <c r="B59" s="55" t="s">
        <v>235</v>
      </c>
      <c r="C59" s="62">
        <f>'6. melléklet bevételek '!I59</f>
        <v>0</v>
      </c>
      <c r="D59" s="62">
        <f>'6. melléklet bevételek '!J59</f>
        <v>0</v>
      </c>
    </row>
    <row r="60" spans="1:4" ht="23.25" customHeight="1" x14ac:dyDescent="0.3">
      <c r="A60" s="50" t="s">
        <v>241</v>
      </c>
      <c r="B60" s="46" t="s">
        <v>242</v>
      </c>
      <c r="C60" s="62">
        <f>'6. melléklet bevételek '!I60</f>
        <v>0</v>
      </c>
      <c r="D60" s="62">
        <f>'6. melléklet bevételek '!J60</f>
        <v>0</v>
      </c>
    </row>
    <row r="61" spans="1:4" ht="23.25" customHeight="1" x14ac:dyDescent="0.3">
      <c r="A61" s="45" t="s">
        <v>408</v>
      </c>
      <c r="B61" s="46" t="s">
        <v>243</v>
      </c>
      <c r="C61" s="62">
        <f>'6. melléklet bevételek '!I61</f>
        <v>0</v>
      </c>
      <c r="D61" s="62">
        <f>'6. melléklet bevételek '!J61</f>
        <v>0</v>
      </c>
    </row>
    <row r="62" spans="1:4" ht="15" customHeight="1" x14ac:dyDescent="0.3">
      <c r="A62" s="50" t="s">
        <v>409</v>
      </c>
      <c r="B62" s="46" t="s">
        <v>244</v>
      </c>
      <c r="C62" s="62">
        <f>'6. melléklet bevételek '!I62</f>
        <v>469900</v>
      </c>
      <c r="D62" s="62">
        <f>'6. melléklet bevételek '!J62</f>
        <v>0</v>
      </c>
    </row>
    <row r="63" spans="1:4" ht="15" customHeight="1" x14ac:dyDescent="0.3">
      <c r="A63" s="48" t="s">
        <v>328</v>
      </c>
      <c r="B63" s="55" t="s">
        <v>245</v>
      </c>
      <c r="C63" s="62">
        <f>'6. melléklet bevételek '!I63</f>
        <v>469900</v>
      </c>
      <c r="D63" s="62">
        <f>'6. melléklet bevételek '!J63</f>
        <v>0</v>
      </c>
    </row>
    <row r="64" spans="1:4" ht="15" customHeight="1" x14ac:dyDescent="0.35">
      <c r="A64" s="139" t="s">
        <v>380</v>
      </c>
      <c r="B64" s="140"/>
      <c r="C64" s="141">
        <f>'6. melléklet bevételek '!I64</f>
        <v>469900</v>
      </c>
      <c r="D64" s="141">
        <f>'6. melléklet bevételek '!J64</f>
        <v>0</v>
      </c>
    </row>
    <row r="65" spans="1:4" ht="15" customHeight="1" x14ac:dyDescent="0.3">
      <c r="A65" s="142" t="s">
        <v>327</v>
      </c>
      <c r="B65" s="143" t="s">
        <v>246</v>
      </c>
      <c r="C65" s="88">
        <f>'6. melléklet bevételek '!I65</f>
        <v>309396395</v>
      </c>
      <c r="D65" s="88">
        <f>'6. melléklet bevételek '!J65</f>
        <v>367621412</v>
      </c>
    </row>
    <row r="66" spans="1:4" ht="15" customHeight="1" x14ac:dyDescent="0.3">
      <c r="A66" s="56" t="s">
        <v>316</v>
      </c>
      <c r="B66" s="45" t="s">
        <v>247</v>
      </c>
      <c r="C66" s="62">
        <f>'6. melléklet bevételek '!I66</f>
        <v>0</v>
      </c>
      <c r="D66" s="62">
        <f>'6. melléklet bevételek '!J66</f>
        <v>0</v>
      </c>
    </row>
    <row r="67" spans="1:4" ht="25.5" customHeight="1" x14ac:dyDescent="0.3">
      <c r="A67" s="50" t="s">
        <v>248</v>
      </c>
      <c r="B67" s="45" t="s">
        <v>249</v>
      </c>
      <c r="C67" s="62">
        <f>'6. melléklet bevételek '!I67</f>
        <v>0</v>
      </c>
      <c r="D67" s="62">
        <f>'6. melléklet bevételek '!J67</f>
        <v>0</v>
      </c>
    </row>
    <row r="68" spans="1:4" ht="15" customHeight="1" x14ac:dyDescent="0.3">
      <c r="A68" s="73" t="s">
        <v>410</v>
      </c>
      <c r="B68" s="45" t="s">
        <v>250</v>
      </c>
      <c r="C68" s="62">
        <f>'6. melléklet bevételek '!I68</f>
        <v>0</v>
      </c>
      <c r="D68" s="62">
        <f>'6. melléklet bevételek '!J68</f>
        <v>0</v>
      </c>
    </row>
    <row r="69" spans="1:4" ht="15" customHeight="1" x14ac:dyDescent="0.3">
      <c r="A69" s="74" t="s">
        <v>329</v>
      </c>
      <c r="B69" s="47" t="s">
        <v>251</v>
      </c>
      <c r="C69" s="62">
        <f>'6. melléklet bevételek '!I69</f>
        <v>0</v>
      </c>
      <c r="D69" s="62">
        <f>'6. melléklet bevételek '!J69</f>
        <v>0</v>
      </c>
    </row>
    <row r="70" spans="1:4" ht="26.25" customHeight="1" x14ac:dyDescent="0.3">
      <c r="A70" s="50" t="s">
        <v>411</v>
      </c>
      <c r="B70" s="45" t="s">
        <v>252</v>
      </c>
      <c r="C70" s="62">
        <f>'6. melléklet bevételek '!I70</f>
        <v>0</v>
      </c>
      <c r="D70" s="62">
        <f>'6. melléklet bevételek '!J70</f>
        <v>0</v>
      </c>
    </row>
    <row r="71" spans="1:4" ht="15" customHeight="1" x14ac:dyDescent="0.3">
      <c r="A71" s="56" t="s">
        <v>253</v>
      </c>
      <c r="B71" s="45" t="s">
        <v>254</v>
      </c>
      <c r="C71" s="62">
        <f>'6. melléklet bevételek '!I71</f>
        <v>0</v>
      </c>
      <c r="D71" s="62">
        <f>'6. melléklet bevételek '!J71</f>
        <v>0</v>
      </c>
    </row>
    <row r="72" spans="1:4" ht="25.5" customHeight="1" x14ac:dyDescent="0.3">
      <c r="A72" s="50" t="s">
        <v>412</v>
      </c>
      <c r="B72" s="45" t="s">
        <v>255</v>
      </c>
      <c r="C72" s="62">
        <f>'6. melléklet bevételek '!I72</f>
        <v>0</v>
      </c>
      <c r="D72" s="62">
        <f>'6. melléklet bevételek '!J72</f>
        <v>0</v>
      </c>
    </row>
    <row r="73" spans="1:4" ht="15" customHeight="1" x14ac:dyDescent="0.3">
      <c r="A73" s="56" t="s">
        <v>256</v>
      </c>
      <c r="B73" s="45" t="s">
        <v>257</v>
      </c>
      <c r="C73" s="62">
        <f>'6. melléklet bevételek '!I73</f>
        <v>0</v>
      </c>
      <c r="D73" s="62">
        <f>'6. melléklet bevételek '!J73</f>
        <v>0</v>
      </c>
    </row>
    <row r="74" spans="1:4" ht="15" customHeight="1" x14ac:dyDescent="0.3">
      <c r="A74" s="76" t="s">
        <v>330</v>
      </c>
      <c r="B74" s="47" t="s">
        <v>258</v>
      </c>
      <c r="C74" s="62">
        <f>'6. melléklet bevételek '!I74</f>
        <v>0</v>
      </c>
      <c r="D74" s="62">
        <f>'6. melléklet bevételek '!J74</f>
        <v>0</v>
      </c>
    </row>
    <row r="75" spans="1:4" ht="24.75" customHeight="1" x14ac:dyDescent="0.3">
      <c r="A75" s="45" t="s">
        <v>340</v>
      </c>
      <c r="B75" s="45" t="s">
        <v>259</v>
      </c>
      <c r="C75" s="62">
        <f>'6. melléklet bevételek '!I75</f>
        <v>23494547</v>
      </c>
      <c r="D75" s="62">
        <f>'6. melléklet bevételek '!J75</f>
        <v>17431817</v>
      </c>
    </row>
    <row r="76" spans="1:4" ht="22.5" customHeight="1" x14ac:dyDescent="0.3">
      <c r="A76" s="45" t="s">
        <v>341</v>
      </c>
      <c r="B76" s="45" t="s">
        <v>259</v>
      </c>
      <c r="C76" s="62">
        <f>'6. melléklet bevételek '!I76</f>
        <v>0</v>
      </c>
      <c r="D76" s="62">
        <f>'6. melléklet bevételek '!J76</f>
        <v>0</v>
      </c>
    </row>
    <row r="77" spans="1:4" ht="28.5" customHeight="1" x14ac:dyDescent="0.3">
      <c r="A77" s="45" t="s">
        <v>338</v>
      </c>
      <c r="B77" s="45" t="s">
        <v>260</v>
      </c>
      <c r="C77" s="62">
        <f>'6. melléklet bevételek '!I77</f>
        <v>0</v>
      </c>
      <c r="D77" s="62">
        <f>'6. melléklet bevételek '!J77</f>
        <v>0</v>
      </c>
    </row>
    <row r="78" spans="1:4" ht="30.75" customHeight="1" x14ac:dyDescent="0.3">
      <c r="A78" s="45" t="s">
        <v>339</v>
      </c>
      <c r="B78" s="45" t="s">
        <v>260</v>
      </c>
      <c r="C78" s="62">
        <f>'6. melléklet bevételek '!I78</f>
        <v>0</v>
      </c>
      <c r="D78" s="62">
        <f>'6. melléklet bevételek '!J78</f>
        <v>0</v>
      </c>
    </row>
    <row r="79" spans="1:4" ht="15" customHeight="1" x14ac:dyDescent="0.3">
      <c r="A79" s="47" t="s">
        <v>331</v>
      </c>
      <c r="B79" s="47" t="s">
        <v>261</v>
      </c>
      <c r="C79" s="62">
        <f>'6. melléklet bevételek '!I79</f>
        <v>23494547</v>
      </c>
      <c r="D79" s="62">
        <f>'6. melléklet bevételek '!J79</f>
        <v>17431817</v>
      </c>
    </row>
    <row r="80" spans="1:4" ht="15" customHeight="1" x14ac:dyDescent="0.3">
      <c r="A80" s="56" t="s">
        <v>262</v>
      </c>
      <c r="B80" s="45" t="s">
        <v>263</v>
      </c>
      <c r="C80" s="62">
        <f>'6. melléklet bevételek '!I80</f>
        <v>0</v>
      </c>
      <c r="D80" s="62">
        <f>'6. melléklet bevételek '!J80</f>
        <v>0</v>
      </c>
    </row>
    <row r="81" spans="1:4" ht="15" customHeight="1" x14ac:dyDescent="0.3">
      <c r="A81" s="56" t="s">
        <v>264</v>
      </c>
      <c r="B81" s="45" t="s">
        <v>265</v>
      </c>
      <c r="C81" s="62">
        <f>'6. melléklet bevételek '!I81</f>
        <v>0</v>
      </c>
      <c r="D81" s="62">
        <f>'6. melléklet bevételek '!J81</f>
        <v>0</v>
      </c>
    </row>
    <row r="82" spans="1:4" ht="15" customHeight="1" x14ac:dyDescent="0.3">
      <c r="A82" s="56" t="s">
        <v>266</v>
      </c>
      <c r="B82" s="45" t="s">
        <v>267</v>
      </c>
      <c r="C82" s="62">
        <f>'6. melléklet bevételek '!I82</f>
        <v>259260016</v>
      </c>
      <c r="D82" s="62">
        <f>'6. melléklet bevételek '!J82</f>
        <v>288570651</v>
      </c>
    </row>
    <row r="83" spans="1:4" ht="15" customHeight="1" x14ac:dyDescent="0.3">
      <c r="A83" s="56" t="s">
        <v>268</v>
      </c>
      <c r="B83" s="45" t="s">
        <v>269</v>
      </c>
      <c r="C83" s="62">
        <f>'6. melléklet bevételek '!I83</f>
        <v>0</v>
      </c>
      <c r="D83" s="62">
        <f>'6. melléklet bevételek '!J83</f>
        <v>0</v>
      </c>
    </row>
    <row r="84" spans="1:4" ht="15" customHeight="1" x14ac:dyDescent="0.3">
      <c r="A84" s="50" t="s">
        <v>413</v>
      </c>
      <c r="B84" s="45" t="s">
        <v>270</v>
      </c>
      <c r="C84" s="62">
        <f>'6. melléklet bevételek '!I84</f>
        <v>0</v>
      </c>
      <c r="D84" s="62">
        <f>'6. melléklet bevételek '!J84</f>
        <v>0</v>
      </c>
    </row>
    <row r="85" spans="1:4" ht="15" customHeight="1" x14ac:dyDescent="0.3">
      <c r="A85" s="74" t="s">
        <v>332</v>
      </c>
      <c r="B85" s="47" t="s">
        <v>271</v>
      </c>
      <c r="C85" s="62">
        <f>'6. melléklet bevételek '!I85</f>
        <v>282754563</v>
      </c>
      <c r="D85" s="62">
        <f>'6. melléklet bevételek '!J85</f>
        <v>306002468</v>
      </c>
    </row>
    <row r="86" spans="1:4" ht="25.5" customHeight="1" x14ac:dyDescent="0.3">
      <c r="A86" s="50" t="s">
        <v>272</v>
      </c>
      <c r="B86" s="45" t="s">
        <v>273</v>
      </c>
      <c r="C86" s="62">
        <f>'6. melléklet bevételek '!I86</f>
        <v>0</v>
      </c>
      <c r="D86" s="62">
        <f>'6. melléklet bevételek '!J86</f>
        <v>0</v>
      </c>
    </row>
    <row r="87" spans="1:4" ht="24" customHeight="1" x14ac:dyDescent="0.3">
      <c r="A87" s="50" t="s">
        <v>274</v>
      </c>
      <c r="B87" s="45" t="s">
        <v>275</v>
      </c>
      <c r="C87" s="62">
        <f>'6. melléklet bevételek '!I87</f>
        <v>0</v>
      </c>
      <c r="D87" s="62">
        <f>'6. melléklet bevételek '!J87</f>
        <v>0</v>
      </c>
    </row>
    <row r="88" spans="1:4" ht="15" customHeight="1" x14ac:dyDescent="0.3">
      <c r="A88" s="56" t="s">
        <v>276</v>
      </c>
      <c r="B88" s="45" t="s">
        <v>277</v>
      </c>
      <c r="C88" s="62">
        <f>'6. melléklet bevételek '!I88</f>
        <v>0</v>
      </c>
      <c r="D88" s="62">
        <f>'6. melléklet bevételek '!J88</f>
        <v>0</v>
      </c>
    </row>
    <row r="89" spans="1:4" ht="15" customHeight="1" x14ac:dyDescent="0.3">
      <c r="A89" s="56" t="s">
        <v>317</v>
      </c>
      <c r="B89" s="45" t="s">
        <v>278</v>
      </c>
      <c r="C89" s="62">
        <f>'6. melléklet bevételek '!I89</f>
        <v>0</v>
      </c>
      <c r="D89" s="62">
        <f>'6. melléklet bevételek '!J89</f>
        <v>0</v>
      </c>
    </row>
    <row r="90" spans="1:4" ht="15" customHeight="1" x14ac:dyDescent="0.3">
      <c r="A90" s="76" t="s">
        <v>333</v>
      </c>
      <c r="B90" s="47" t="s">
        <v>279</v>
      </c>
      <c r="C90" s="62">
        <f>'6. melléklet bevételek '!I90</f>
        <v>0</v>
      </c>
      <c r="D90" s="62">
        <f>'6. melléklet bevételek '!J90</f>
        <v>0</v>
      </c>
    </row>
    <row r="91" spans="1:4" ht="26.25" customHeight="1" x14ac:dyDescent="0.3">
      <c r="A91" s="74" t="s">
        <v>280</v>
      </c>
      <c r="B91" s="47" t="s">
        <v>281</v>
      </c>
      <c r="C91" s="62">
        <f>'6. melléklet bevételek '!I91</f>
        <v>0</v>
      </c>
      <c r="D91" s="62">
        <f>'6. melléklet bevételek '!J91</f>
        <v>0</v>
      </c>
    </row>
    <row r="92" spans="1:4" ht="15" customHeight="1" x14ac:dyDescent="0.3">
      <c r="A92" s="77" t="s">
        <v>334</v>
      </c>
      <c r="B92" s="78" t="s">
        <v>282</v>
      </c>
      <c r="C92" s="80">
        <f>'6. melléklet bevételek '!I92</f>
        <v>282754563</v>
      </c>
      <c r="D92" s="80">
        <f>'6. melléklet bevételek '!J92</f>
        <v>306002468</v>
      </c>
    </row>
    <row r="93" spans="1:4" ht="15" customHeight="1" x14ac:dyDescent="0.3">
      <c r="A93" s="135" t="s">
        <v>414</v>
      </c>
      <c r="B93" s="135"/>
      <c r="C93" s="88">
        <f>'6. melléklet bevételek '!I93</f>
        <v>592150958</v>
      </c>
      <c r="D93" s="88">
        <f>'6. melléklet bevételek '!J93</f>
        <v>673623880</v>
      </c>
    </row>
  </sheetData>
  <mergeCells count="2">
    <mergeCell ref="A2:C2"/>
    <mergeCell ref="A1:D1"/>
  </mergeCells>
  <pageMargins left="0.7" right="0.7" top="0.75" bottom="0.75" header="0.3" footer="0.3"/>
  <pageSetup paperSize="9" orientation="landscape" r:id="rId1"/>
  <headerFooter>
    <oddHeader xml:space="preserve">&amp;R3. melléklet a Dél-Mezőföldi Többcélú Társulás 2020. évi költségvetéséhez 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Layout" topLeftCell="A7" zoomScaleNormal="100" workbookViewId="0">
      <selection sqref="A1:J1"/>
    </sheetView>
  </sheetViews>
  <sheetFormatPr defaultRowHeight="14.4" x14ac:dyDescent="0.3"/>
  <cols>
    <col min="1" max="1" width="67.44140625" customWidth="1"/>
    <col min="3" max="4" width="22.6640625" customWidth="1"/>
    <col min="5" max="8" width="21.6640625" customWidth="1"/>
    <col min="9" max="9" width="22.5546875" customWidth="1"/>
    <col min="10" max="10" width="22.44140625" customWidth="1"/>
  </cols>
  <sheetData>
    <row r="1" spans="1:10" ht="18" x14ac:dyDescent="0.35">
      <c r="A1" s="152" t="s">
        <v>441</v>
      </c>
      <c r="B1" s="152"/>
      <c r="C1" s="152"/>
      <c r="D1" s="153"/>
      <c r="E1" s="153"/>
      <c r="F1" s="153"/>
      <c r="G1" s="153"/>
      <c r="H1" s="153"/>
      <c r="I1" s="153"/>
      <c r="J1" s="153"/>
    </row>
    <row r="2" spans="1:10" ht="37.5" customHeight="1" x14ac:dyDescent="0.35">
      <c r="A2" s="159" t="s">
        <v>422</v>
      </c>
      <c r="B2" s="160"/>
      <c r="C2" s="160"/>
      <c r="D2" s="160"/>
      <c r="E2" s="160"/>
      <c r="F2" s="160"/>
      <c r="G2" s="160"/>
      <c r="H2" s="160"/>
      <c r="I2" s="160"/>
    </row>
    <row r="3" spans="1:10" ht="34.5" customHeight="1" x14ac:dyDescent="0.35">
      <c r="A3" s="154" t="s">
        <v>319</v>
      </c>
      <c r="B3" s="155"/>
      <c r="C3" s="155"/>
      <c r="D3" s="155"/>
      <c r="E3" s="155"/>
      <c r="F3" s="155"/>
      <c r="G3" s="155"/>
      <c r="H3" s="155"/>
      <c r="I3" s="155"/>
    </row>
    <row r="4" spans="1:10" ht="15" thickBot="1" x14ac:dyDescent="0.35">
      <c r="A4" s="1"/>
      <c r="B4" s="12"/>
      <c r="C4" s="28"/>
      <c r="D4" s="28"/>
    </row>
    <row r="5" spans="1:10" ht="52.8" x14ac:dyDescent="0.3">
      <c r="A5" s="10" t="s">
        <v>0</v>
      </c>
      <c r="B5" s="6" t="s">
        <v>1</v>
      </c>
      <c r="C5" s="29" t="s">
        <v>420</v>
      </c>
      <c r="D5" s="29" t="s">
        <v>428</v>
      </c>
      <c r="E5" s="58" t="s">
        <v>429</v>
      </c>
      <c r="F5" s="58" t="s">
        <v>430</v>
      </c>
      <c r="G5" s="58" t="s">
        <v>431</v>
      </c>
      <c r="H5" s="58" t="s">
        <v>432</v>
      </c>
      <c r="I5" s="59" t="s">
        <v>427</v>
      </c>
      <c r="J5" s="65" t="s">
        <v>433</v>
      </c>
    </row>
    <row r="6" spans="1:10" ht="15" customHeight="1" x14ac:dyDescent="0.3">
      <c r="A6" s="13" t="s">
        <v>285</v>
      </c>
      <c r="B6" s="11" t="s">
        <v>35</v>
      </c>
      <c r="C6" s="23">
        <f>'5 melléklet kiadások intézmény'!C24</f>
        <v>2774400</v>
      </c>
      <c r="D6" s="23">
        <f>'5 melléklet kiadások intézmény'!D24</f>
        <v>2641950</v>
      </c>
      <c r="E6" s="23">
        <f>'5 melléklet kiadások intézmény'!E24</f>
        <v>108975247</v>
      </c>
      <c r="F6" s="23">
        <f>'5 melléklet kiadások intézmény'!F24</f>
        <v>117800000</v>
      </c>
      <c r="G6" s="23">
        <f>'5 melléklet kiadások intézmény'!G24</f>
        <v>75981128</v>
      </c>
      <c r="H6" s="23">
        <f>'5 melléklet kiadások intézmény'!H24</f>
        <v>77950000</v>
      </c>
      <c r="I6" s="23">
        <f>'5 melléklet kiadások intézmény'!I24</f>
        <v>187730775</v>
      </c>
      <c r="J6" s="23">
        <f>'5 melléklet kiadások intézmény'!J24</f>
        <v>198391950</v>
      </c>
    </row>
    <row r="7" spans="1:10" ht="15" customHeight="1" x14ac:dyDescent="0.3">
      <c r="A7" s="13" t="s">
        <v>286</v>
      </c>
      <c r="B7" s="11" t="s">
        <v>36</v>
      </c>
      <c r="C7" s="23">
        <f>'5 melléklet kiadások intézmény'!C25</f>
        <v>485520</v>
      </c>
      <c r="D7" s="23">
        <f>'5 melléklet kiadások intézmény'!D25</f>
        <v>372199</v>
      </c>
      <c r="E7" s="23">
        <f>'5 melléklet kiadások intézmény'!E25</f>
        <v>19520423</v>
      </c>
      <c r="F7" s="23">
        <f>'5 melléklet kiadások intézmény'!F25</f>
        <v>20000000</v>
      </c>
      <c r="G7" s="23">
        <f>'5 melléklet kiadások intézmény'!G25</f>
        <v>13903697</v>
      </c>
      <c r="H7" s="23">
        <f>'5 melléklet kiadások intézmény'!H25</f>
        <v>13500000</v>
      </c>
      <c r="I7" s="23">
        <f>'5 melléklet kiadások intézmény'!I25</f>
        <v>33909640</v>
      </c>
      <c r="J7" s="23">
        <f>'5 melléklet kiadások intézmény'!J25</f>
        <v>33872199</v>
      </c>
    </row>
    <row r="8" spans="1:10" ht="15" customHeight="1" x14ac:dyDescent="0.3">
      <c r="A8" s="13" t="s">
        <v>291</v>
      </c>
      <c r="B8" s="11" t="s">
        <v>75</v>
      </c>
      <c r="C8" s="23">
        <f>'5 melléklet kiadások intézmény'!C50</f>
        <v>330200</v>
      </c>
      <c r="D8" s="23">
        <f>'5 melléklet kiadások intézmény'!D50</f>
        <v>397930</v>
      </c>
      <c r="E8" s="23">
        <f>'5 melléklet kiadások intézmény'!E50</f>
        <v>49545218</v>
      </c>
      <c r="F8" s="23">
        <f>'5 melléklet kiadások intézmény'!F50</f>
        <v>68643690</v>
      </c>
      <c r="G8" s="23">
        <f>'5 melléklet kiadások intézmény'!G50</f>
        <v>55448532</v>
      </c>
      <c r="H8" s="23">
        <f>'5 melléklet kiadások intézmény'!H50</f>
        <v>39484020</v>
      </c>
      <c r="I8" s="23">
        <f>'5 melléklet kiadások intézmény'!I50</f>
        <v>105323950</v>
      </c>
      <c r="J8" s="23">
        <f>'5 melléklet kiadások intézmény'!J50</f>
        <v>108525640</v>
      </c>
    </row>
    <row r="9" spans="1:10" ht="15" customHeight="1" x14ac:dyDescent="0.3">
      <c r="A9" s="16" t="s">
        <v>293</v>
      </c>
      <c r="B9" s="11" t="s">
        <v>85</v>
      </c>
      <c r="C9" s="23">
        <f>'5 melléklet kiadások intézmény'!C59</f>
        <v>0</v>
      </c>
      <c r="D9" s="23">
        <f>'5 melléklet kiadások intézmény'!D59</f>
        <v>0</v>
      </c>
      <c r="E9" s="23">
        <f>'5 melléklet kiadások intézmény'!E59</f>
        <v>0</v>
      </c>
      <c r="F9" s="23">
        <f>'5 melléklet kiadások intézmény'!F59</f>
        <v>0</v>
      </c>
      <c r="G9" s="23">
        <f>'5 melléklet kiadások intézmény'!G59</f>
        <v>0</v>
      </c>
      <c r="H9" s="23">
        <f>'5 melléklet kiadások intézmény'!H59</f>
        <v>0</v>
      </c>
      <c r="I9" s="23">
        <f>'5 melléklet kiadások intézmény'!I59</f>
        <v>0</v>
      </c>
      <c r="J9" s="23">
        <f>'5 melléklet kiadások intézmény'!J59</f>
        <v>0</v>
      </c>
    </row>
    <row r="10" spans="1:10" ht="15" customHeight="1" x14ac:dyDescent="0.3">
      <c r="A10" s="16" t="s">
        <v>295</v>
      </c>
      <c r="B10" s="11" t="s">
        <v>102</v>
      </c>
      <c r="C10" s="23">
        <f>'5 melléklet kiadások intézmény'!C73</f>
        <v>3562385</v>
      </c>
      <c r="D10" s="23">
        <f>'5 melléklet kiadások intézmény'!D73</f>
        <v>45111529</v>
      </c>
      <c r="E10" s="23">
        <f>'5 melléklet kiadások intézmény'!E73</f>
        <v>0</v>
      </c>
      <c r="F10" s="23">
        <f>'5 melléklet kiadások intézmény'!F73</f>
        <v>79111</v>
      </c>
      <c r="G10" s="23">
        <f>'5 melléklet kiadások intézmény'!G73</f>
        <v>0</v>
      </c>
      <c r="H10" s="23">
        <f>'5 melléklet kiadások intézmény'!H73</f>
        <v>0</v>
      </c>
      <c r="I10" s="23">
        <f>'5 melléklet kiadások intézmény'!I73</f>
        <v>3562385</v>
      </c>
      <c r="J10" s="23">
        <f>'5 melléklet kiadások intézmény'!J73</f>
        <v>45190640</v>
      </c>
    </row>
    <row r="11" spans="1:10" ht="15" customHeight="1" x14ac:dyDescent="0.3">
      <c r="A11" s="13" t="s">
        <v>296</v>
      </c>
      <c r="B11" s="11" t="s">
        <v>115</v>
      </c>
      <c r="C11" s="23">
        <f>'5 melléklet kiadások intézmény'!C82</f>
        <v>0</v>
      </c>
      <c r="D11" s="23">
        <f>'5 melléklet kiadások intézmény'!D82</f>
        <v>0</v>
      </c>
      <c r="E11" s="23">
        <f>'5 melléklet kiadások intézmény'!E82</f>
        <v>355600</v>
      </c>
      <c r="F11" s="23">
        <f>'5 melléklet kiadások intézmény'!F82</f>
        <v>651800</v>
      </c>
      <c r="G11" s="23">
        <f>'5 melléklet kiadások intézmény'!G82</f>
        <v>469900</v>
      </c>
      <c r="H11" s="23">
        <f>'5 melléklet kiadások intézmény'!H82</f>
        <v>1150000</v>
      </c>
      <c r="I11" s="23">
        <f>'5 melléklet kiadások intézmény'!I82</f>
        <v>825500</v>
      </c>
      <c r="J11" s="23">
        <f>'5 melléklet kiadások intézmény'!J82</f>
        <v>1801800</v>
      </c>
    </row>
    <row r="12" spans="1:10" ht="15" customHeight="1" x14ac:dyDescent="0.3">
      <c r="A12" s="13" t="s">
        <v>297</v>
      </c>
      <c r="B12" s="11" t="s">
        <v>124</v>
      </c>
      <c r="C12" s="23">
        <f>'5 melléklet kiadások intézmény'!C87</f>
        <v>0</v>
      </c>
      <c r="D12" s="23">
        <f>'5 melléklet kiadások intézmény'!D87</f>
        <v>0</v>
      </c>
      <c r="E12" s="23">
        <f>'5 melléklet kiadások intézmény'!E87</f>
        <v>0</v>
      </c>
      <c r="F12" s="23">
        <f>'5 melléklet kiadások intézmény'!F87</f>
        <v>0</v>
      </c>
      <c r="G12" s="23">
        <f>'5 melléklet kiadások intézmény'!G87</f>
        <v>0</v>
      </c>
      <c r="H12" s="23">
        <f>'5 melléklet kiadások intézmény'!H87</f>
        <v>835000</v>
      </c>
      <c r="I12" s="23">
        <f>'5 melléklet kiadások intézmény'!I87</f>
        <v>0</v>
      </c>
      <c r="J12" s="23">
        <f>'5 melléklet kiadások intézmény'!J87</f>
        <v>835000</v>
      </c>
    </row>
    <row r="13" spans="1:10" ht="15" customHeight="1" x14ac:dyDescent="0.3">
      <c r="A13" s="16" t="s">
        <v>298</v>
      </c>
      <c r="B13" s="11" t="s">
        <v>135</v>
      </c>
      <c r="C13" s="23">
        <f>'5 melléklet kiadások intézmény'!C96</f>
        <v>0</v>
      </c>
      <c r="D13" s="23">
        <f>'5 melléklet kiadások intézmény'!D96</f>
        <v>0</v>
      </c>
      <c r="E13" s="23">
        <f>'5 melléklet kiadások intézmény'!E96</f>
        <v>0</v>
      </c>
      <c r="F13" s="23">
        <f>'5 melléklet kiadások intézmény'!F96</f>
        <v>0</v>
      </c>
      <c r="G13" s="23">
        <f>'5 melléklet kiadások intézmény'!G96</f>
        <v>0</v>
      </c>
      <c r="H13" s="23">
        <f>'5 melléklet kiadások intézmény'!H96</f>
        <v>0</v>
      </c>
      <c r="I13" s="23">
        <f>'5 melléklet kiadások intézmény'!I96</f>
        <v>0</v>
      </c>
      <c r="J13" s="23">
        <f>'5 melléklet kiadások intézmény'!J96</f>
        <v>0</v>
      </c>
    </row>
    <row r="14" spans="1:10" ht="15" customHeight="1" x14ac:dyDescent="0.3">
      <c r="A14" s="36" t="s">
        <v>344</v>
      </c>
      <c r="B14" s="37" t="s">
        <v>136</v>
      </c>
      <c r="C14" s="38">
        <f>'5 melléklet kiadások intézmény'!C98</f>
        <v>7152505</v>
      </c>
      <c r="D14" s="38">
        <f>'5 melléklet kiadások intézmény'!D98</f>
        <v>48523608</v>
      </c>
      <c r="E14" s="38">
        <f>'5 melléklet kiadások intézmény'!E98</f>
        <v>178396488</v>
      </c>
      <c r="F14" s="38">
        <f>'5 melléklet kiadások intézmény'!F98</f>
        <v>207174601</v>
      </c>
      <c r="G14" s="38">
        <f>'5 melléklet kiadások intézmény'!G98</f>
        <v>145803257</v>
      </c>
      <c r="H14" s="38">
        <f>'5 melléklet kiadások intézmény'!H98</f>
        <v>132919020</v>
      </c>
      <c r="I14" s="38">
        <f>'5 melléklet kiadások intézmény'!I98</f>
        <v>331352250</v>
      </c>
      <c r="J14" s="38">
        <f>'5 melléklet kiadások intézmény'!J98</f>
        <v>388617229</v>
      </c>
    </row>
    <row r="15" spans="1:10" ht="15" customHeight="1" x14ac:dyDescent="0.3">
      <c r="A15" s="20" t="s">
        <v>305</v>
      </c>
      <c r="B15" s="21" t="s">
        <v>170</v>
      </c>
      <c r="C15" s="24">
        <f>'5 melléklet kiadások intézmény'!C122</f>
        <v>259260017</v>
      </c>
      <c r="D15" s="24">
        <f>'5 melléklet kiadások intézmény'!D122</f>
        <v>288570651</v>
      </c>
      <c r="E15" s="24">
        <f>'5 melléklet kiadások intézmény'!E122</f>
        <v>0</v>
      </c>
      <c r="F15" s="24">
        <f>'5 melléklet kiadások intézmény'!F122</f>
        <v>0</v>
      </c>
      <c r="G15" s="24">
        <f>'5 melléklet kiadások intézmény'!G122</f>
        <v>0</v>
      </c>
      <c r="H15" s="24">
        <f>'5 melléklet kiadások intézmény'!H122</f>
        <v>0</v>
      </c>
      <c r="I15" s="24">
        <f>'5 melléklet kiadások intézmény'!I122</f>
        <v>259260017</v>
      </c>
      <c r="J15" s="24">
        <f>'5 melléklet kiadások intézmény'!J122</f>
        <v>288570651</v>
      </c>
    </row>
    <row r="16" spans="1:10" ht="15" customHeight="1" x14ac:dyDescent="0.3">
      <c r="A16" s="31" t="s">
        <v>347</v>
      </c>
      <c r="B16" s="32" t="s">
        <v>345</v>
      </c>
      <c r="C16" s="33">
        <f>SUM(C14:C15)</f>
        <v>266412522</v>
      </c>
      <c r="D16" s="33">
        <f t="shared" ref="D16:J16" si="0">SUM(D14:D15)</f>
        <v>337094259</v>
      </c>
      <c r="E16" s="33">
        <f t="shared" si="0"/>
        <v>178396488</v>
      </c>
      <c r="F16" s="33">
        <f t="shared" si="0"/>
        <v>207174601</v>
      </c>
      <c r="G16" s="33">
        <f t="shared" si="0"/>
        <v>145803257</v>
      </c>
      <c r="H16" s="33">
        <f t="shared" si="0"/>
        <v>132919020</v>
      </c>
      <c r="I16" s="33">
        <f t="shared" si="0"/>
        <v>590612267</v>
      </c>
      <c r="J16" s="33">
        <f t="shared" si="0"/>
        <v>677187880</v>
      </c>
    </row>
    <row r="17" spans="1:10" ht="15" customHeight="1" x14ac:dyDescent="0.3">
      <c r="A17" s="13" t="s">
        <v>335</v>
      </c>
      <c r="B17" s="14" t="s">
        <v>190</v>
      </c>
      <c r="C17" s="25">
        <f>'6. melléklet bevételek '!C18</f>
        <v>259260016</v>
      </c>
      <c r="D17" s="25">
        <f>'6. melléklet bevételek '!D18</f>
        <v>331888248</v>
      </c>
      <c r="E17" s="25">
        <f>'6. melléklet bevételek '!E18</f>
        <v>1538692</v>
      </c>
      <c r="F17" s="25">
        <f>'6. melléklet bevételek '!F18</f>
        <v>2157828</v>
      </c>
      <c r="G17" s="25">
        <f>'6. melléklet bevételek '!G18</f>
        <v>1538692</v>
      </c>
      <c r="H17" s="25">
        <f>'6. melléklet bevételek '!H18</f>
        <v>0</v>
      </c>
      <c r="I17" s="25">
        <f>'6. melléklet bevételek '!I18</f>
        <v>262337400</v>
      </c>
      <c r="J17" s="25">
        <f>'6. melléklet bevételek '!J18</f>
        <v>334046076</v>
      </c>
    </row>
    <row r="18" spans="1:10" ht="15" customHeight="1" x14ac:dyDescent="0.3">
      <c r="A18" s="13" t="s">
        <v>321</v>
      </c>
      <c r="B18" s="14" t="s">
        <v>198</v>
      </c>
      <c r="C18" s="25">
        <f>'6. melléklet bevételek '!C53</f>
        <v>0</v>
      </c>
      <c r="D18" s="25">
        <f>'6. melléklet bevételek '!D53</f>
        <v>0</v>
      </c>
      <c r="E18" s="25">
        <f>'6. melléklet bevételek '!E53</f>
        <v>0</v>
      </c>
      <c r="F18" s="25">
        <f>'6. melléklet bevételek '!F53</f>
        <v>0</v>
      </c>
      <c r="G18" s="25">
        <f>'6. melléklet bevételek '!G53</f>
        <v>0</v>
      </c>
      <c r="H18" s="25">
        <f>'6. melléklet bevételek '!H53</f>
        <v>0</v>
      </c>
      <c r="I18" s="25">
        <f>'6. melléklet bevételek '!I53</f>
        <v>0</v>
      </c>
      <c r="J18" s="25">
        <f>'6. melléklet bevételek '!J53</f>
        <v>0</v>
      </c>
    </row>
    <row r="19" spans="1:10" ht="15" customHeight="1" x14ac:dyDescent="0.3">
      <c r="A19" s="13" t="s">
        <v>324</v>
      </c>
      <c r="B19" s="14" t="s">
        <v>212</v>
      </c>
      <c r="C19" s="25">
        <f>'6. melléklet bevételek '!C31</f>
        <v>0</v>
      </c>
      <c r="D19" s="25">
        <f>'6. melléklet bevételek '!D31</f>
        <v>0</v>
      </c>
      <c r="E19" s="25">
        <f>'6. melléklet bevételek '!E31</f>
        <v>0</v>
      </c>
      <c r="F19" s="25">
        <f>'6. melléklet bevételek '!F31</f>
        <v>0</v>
      </c>
      <c r="G19" s="25">
        <f>'6. melléklet bevételek '!G31</f>
        <v>0</v>
      </c>
      <c r="H19" s="25">
        <f>'6. melléklet bevételek '!H31</f>
        <v>0</v>
      </c>
      <c r="I19" s="25">
        <f>'6. melléklet bevételek '!I31</f>
        <v>0</v>
      </c>
      <c r="J19" s="25">
        <f>'6. melléklet bevételek '!J31</f>
        <v>0</v>
      </c>
    </row>
    <row r="20" spans="1:10" ht="15" customHeight="1" x14ac:dyDescent="0.3">
      <c r="A20" s="13" t="s">
        <v>336</v>
      </c>
      <c r="B20" s="14" t="s">
        <v>227</v>
      </c>
      <c r="C20" s="25">
        <f>'6. melléklet bevételek '!C42</f>
        <v>0</v>
      </c>
      <c r="D20" s="25">
        <f>'6. melléklet bevételek '!D42</f>
        <v>17336</v>
      </c>
      <c r="E20" s="25">
        <f>'6. melléklet bevételek '!E42</f>
        <v>27748000</v>
      </c>
      <c r="F20" s="25">
        <f>'6. melléklet bevételek '!F42</f>
        <v>33138000</v>
      </c>
      <c r="G20" s="25">
        <f>'6. melléklet bevételek '!G42</f>
        <v>615950</v>
      </c>
      <c r="H20" s="25">
        <f>'6. melléklet bevételek '!H42</f>
        <v>3564000</v>
      </c>
      <c r="I20" s="25">
        <f>'6. melléklet bevételek '!I42</f>
        <v>28363950</v>
      </c>
      <c r="J20" s="25">
        <f>'6. melléklet bevételek '!J42</f>
        <v>36719336</v>
      </c>
    </row>
    <row r="21" spans="1:10" ht="15" customHeight="1" x14ac:dyDescent="0.3">
      <c r="A21" s="13" t="s">
        <v>325</v>
      </c>
      <c r="B21" s="14" t="s">
        <v>235</v>
      </c>
      <c r="C21" s="25">
        <f>'6. melléklet bevételek '!C59</f>
        <v>0</v>
      </c>
      <c r="D21" s="25">
        <f>'6. melléklet bevételek '!D59</f>
        <v>0</v>
      </c>
      <c r="E21" s="25">
        <f>'6. melléklet bevételek '!E59</f>
        <v>0</v>
      </c>
      <c r="F21" s="25">
        <f>'6. melléklet bevételek '!F59</f>
        <v>0</v>
      </c>
      <c r="G21" s="25">
        <f>'6. melléklet bevételek '!G59</f>
        <v>0</v>
      </c>
      <c r="H21" s="25">
        <f>'6. melléklet bevételek '!H59</f>
        <v>0</v>
      </c>
      <c r="I21" s="25">
        <f>'6. melléklet bevételek '!I59</f>
        <v>0</v>
      </c>
      <c r="J21" s="25">
        <f>'6. melléklet bevételek '!J59</f>
        <v>0</v>
      </c>
    </row>
    <row r="22" spans="1:10" ht="15" customHeight="1" x14ac:dyDescent="0.3">
      <c r="A22" s="13" t="s">
        <v>326</v>
      </c>
      <c r="B22" s="14" t="s">
        <v>240</v>
      </c>
      <c r="C22" s="25">
        <f>'6. melléklet bevételek '!C46</f>
        <v>1764489</v>
      </c>
      <c r="D22" s="25">
        <f>'6. melléklet bevételek '!D46</f>
        <v>0</v>
      </c>
      <c r="E22" s="25">
        <f>'6. melléklet bevételek '!E46</f>
        <v>6431309</v>
      </c>
      <c r="F22" s="25">
        <f>'6. melléklet bevételek '!F46</f>
        <v>420000</v>
      </c>
      <c r="G22" s="25">
        <f>'6. melléklet bevételek '!G46</f>
        <v>10029347</v>
      </c>
      <c r="H22" s="25">
        <f>'6. melléklet bevételek '!H46</f>
        <v>0</v>
      </c>
      <c r="I22" s="25">
        <f>'6. melléklet bevételek '!I46</f>
        <v>18225145</v>
      </c>
      <c r="J22" s="25">
        <f>'6. melléklet bevételek '!J46</f>
        <v>420000</v>
      </c>
    </row>
    <row r="23" spans="1:10" ht="15" customHeight="1" x14ac:dyDescent="0.3">
      <c r="A23" s="13" t="s">
        <v>328</v>
      </c>
      <c r="B23" s="14" t="s">
        <v>245</v>
      </c>
      <c r="C23" s="25">
        <f>'6. melléklet bevételek '!C63</f>
        <v>0</v>
      </c>
      <c r="D23" s="25">
        <f>'6. melléklet bevételek '!D63</f>
        <v>0</v>
      </c>
      <c r="E23" s="25">
        <f>'6. melléklet bevételek '!E63</f>
        <v>0</v>
      </c>
      <c r="F23" s="25">
        <f>'6. melléklet bevételek '!F63</f>
        <v>0</v>
      </c>
      <c r="G23" s="25">
        <f>'6. melléklet bevételek '!G63</f>
        <v>469900</v>
      </c>
      <c r="H23" s="25">
        <f>'6. melléklet bevételek '!H63</f>
        <v>0</v>
      </c>
      <c r="I23" s="25">
        <f>'6. melléklet bevételek '!I63</f>
        <v>469900</v>
      </c>
      <c r="J23" s="25">
        <f>'6. melléklet bevételek '!J63</f>
        <v>0</v>
      </c>
    </row>
    <row r="24" spans="1:10" ht="15" customHeight="1" x14ac:dyDescent="0.3">
      <c r="A24" s="39" t="s">
        <v>348</v>
      </c>
      <c r="B24" s="40" t="s">
        <v>246</v>
      </c>
      <c r="C24" s="41">
        <f>'6. melléklet bevételek '!C65</f>
        <v>261024505</v>
      </c>
      <c r="D24" s="41">
        <f>'6. melléklet bevételek '!D65</f>
        <v>331905584</v>
      </c>
      <c r="E24" s="41">
        <f>'6. melléklet bevételek '!E65</f>
        <v>35718001</v>
      </c>
      <c r="F24" s="41">
        <f>'6. melléklet bevételek '!F65</f>
        <v>35715828</v>
      </c>
      <c r="G24" s="41">
        <f>'6. melléklet bevételek '!G65</f>
        <v>12653889</v>
      </c>
      <c r="H24" s="41">
        <f>'6. melléklet bevételek '!H65</f>
        <v>0</v>
      </c>
      <c r="I24" s="41">
        <f>'6. melléklet bevételek '!I65</f>
        <v>309396395</v>
      </c>
      <c r="J24" s="41">
        <f>'6. melléklet bevételek '!J65</f>
        <v>367621412</v>
      </c>
    </row>
    <row r="25" spans="1:10" ht="15" customHeight="1" x14ac:dyDescent="0.3">
      <c r="A25" s="22" t="s">
        <v>334</v>
      </c>
      <c r="B25" s="21" t="s">
        <v>282</v>
      </c>
      <c r="C25" s="24">
        <f>'6. melléklet bevételek '!C92</f>
        <v>5388016</v>
      </c>
      <c r="D25" s="24">
        <f>'6. melléklet bevételek '!D92</f>
        <v>5188675</v>
      </c>
      <c r="E25" s="24">
        <f>'6. melléklet bevételek '!E92</f>
        <v>142678487</v>
      </c>
      <c r="F25" s="24">
        <f>'6. melléklet bevételek '!F92</f>
        <v>171458773</v>
      </c>
      <c r="G25" s="24">
        <f>'6. melléklet bevételek '!G92</f>
        <v>134688060</v>
      </c>
      <c r="H25" s="24">
        <f>'6. melléklet bevételek '!H92</f>
        <v>129355020</v>
      </c>
      <c r="I25" s="24">
        <f>'6. melléklet bevételek '!I92</f>
        <v>282754563</v>
      </c>
      <c r="J25" s="24">
        <f>'6. melléklet bevételek '!J92</f>
        <v>306002468</v>
      </c>
    </row>
    <row r="26" spans="1:10" ht="15" customHeight="1" x14ac:dyDescent="0.3">
      <c r="A26" s="34" t="s">
        <v>349</v>
      </c>
      <c r="B26" s="34" t="s">
        <v>346</v>
      </c>
      <c r="C26" s="35">
        <f>'6. melléklet bevételek '!C93</f>
        <v>266412521</v>
      </c>
      <c r="D26" s="35">
        <f>'6. melléklet bevételek '!D93</f>
        <v>337094259</v>
      </c>
      <c r="E26" s="35">
        <f>'6. melléklet bevételek '!E93</f>
        <v>178396488</v>
      </c>
      <c r="F26" s="35">
        <f>'6. melléklet bevételek '!F93</f>
        <v>207174601</v>
      </c>
      <c r="G26" s="35">
        <f>'6. melléklet bevételek '!G93</f>
        <v>147341949</v>
      </c>
      <c r="H26" s="35">
        <f>'6. melléklet bevételek '!H93</f>
        <v>129355020</v>
      </c>
      <c r="I26" s="35">
        <f>'6. melléklet bevételek '!I93</f>
        <v>592150958</v>
      </c>
      <c r="J26" s="35">
        <f>'6. melléklet bevételek '!J93</f>
        <v>673623880</v>
      </c>
    </row>
  </sheetData>
  <mergeCells count="3">
    <mergeCell ref="A3:I3"/>
    <mergeCell ref="A2:I2"/>
    <mergeCell ref="A1:J1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Header xml:space="preserve">&amp;R4.  melléklet a Dél-Mezőföldi Többcélú Társulás 2020. évi költségvetéséhez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view="pageLayout" topLeftCell="D1" zoomScaleNormal="100" workbookViewId="0">
      <selection sqref="A1:J1"/>
    </sheetView>
  </sheetViews>
  <sheetFormatPr defaultColWidth="9.109375" defaultRowHeight="13.8" x14ac:dyDescent="0.3"/>
  <cols>
    <col min="1" max="1" width="54.33203125" style="2" customWidth="1"/>
    <col min="2" max="2" width="9.109375" style="2"/>
    <col min="3" max="4" width="19.109375" style="2" customWidth="1"/>
    <col min="5" max="6" width="20.88671875" style="2" customWidth="1"/>
    <col min="7" max="8" width="20.6640625" style="2" customWidth="1"/>
    <col min="9" max="9" width="19.6640625" style="2" customWidth="1"/>
    <col min="10" max="10" width="25.33203125" style="2" customWidth="1"/>
    <col min="11" max="16384" width="9.109375" style="2"/>
  </cols>
  <sheetData>
    <row r="1" spans="1:10" ht="47.25" customHeight="1" x14ac:dyDescent="0.35">
      <c r="A1" s="152" t="s">
        <v>441</v>
      </c>
      <c r="B1" s="152"/>
      <c r="C1" s="152"/>
      <c r="D1" s="153"/>
      <c r="E1" s="153"/>
      <c r="F1" s="153"/>
      <c r="G1" s="153"/>
      <c r="H1" s="153"/>
      <c r="I1" s="153"/>
      <c r="J1" s="153"/>
    </row>
    <row r="2" spans="1:10" ht="18.75" customHeight="1" x14ac:dyDescent="0.3">
      <c r="A2" s="156" t="s">
        <v>415</v>
      </c>
      <c r="B2" s="157"/>
      <c r="C2" s="158"/>
      <c r="D2" s="158"/>
      <c r="E2" s="158"/>
      <c r="F2" s="158"/>
      <c r="G2" s="158"/>
      <c r="H2" s="158"/>
      <c r="I2" s="158"/>
    </row>
    <row r="3" spans="1:10" ht="18" x14ac:dyDescent="0.3">
      <c r="A3" s="3"/>
    </row>
    <row r="4" spans="1:10" s="5" customFormat="1" x14ac:dyDescent="0.3">
      <c r="A4" s="4" t="s">
        <v>424</v>
      </c>
    </row>
    <row r="5" spans="1:10" s="7" customFormat="1" ht="52.8" x14ac:dyDescent="0.3">
      <c r="A5" s="109" t="s">
        <v>0</v>
      </c>
      <c r="B5" s="110" t="s">
        <v>1</v>
      </c>
      <c r="C5" s="111" t="s">
        <v>436</v>
      </c>
      <c r="D5" s="111" t="s">
        <v>428</v>
      </c>
      <c r="E5" s="111" t="s">
        <v>429</v>
      </c>
      <c r="F5" s="111" t="s">
        <v>437</v>
      </c>
      <c r="G5" s="111" t="s">
        <v>431</v>
      </c>
      <c r="H5" s="111" t="s">
        <v>432</v>
      </c>
      <c r="I5" s="112" t="s">
        <v>434</v>
      </c>
      <c r="J5" s="112" t="s">
        <v>435</v>
      </c>
    </row>
    <row r="6" spans="1:10" x14ac:dyDescent="0.25">
      <c r="A6" s="42" t="s">
        <v>2</v>
      </c>
      <c r="B6" s="42" t="s">
        <v>3</v>
      </c>
      <c r="C6" s="27"/>
      <c r="D6" s="27">
        <v>215633</v>
      </c>
      <c r="E6" s="27">
        <v>98981070</v>
      </c>
      <c r="F6" s="27">
        <v>98000000</v>
      </c>
      <c r="G6" s="27">
        <v>74150808</v>
      </c>
      <c r="H6" s="27">
        <v>69000000</v>
      </c>
      <c r="I6" s="113">
        <f t="shared" ref="I6:I37" si="0">SUM(C6,E6,G6)</f>
        <v>173131878</v>
      </c>
      <c r="J6" s="113">
        <f t="shared" ref="J6:J37" si="1">SUM(D6,F6,H6)</f>
        <v>167215633</v>
      </c>
    </row>
    <row r="7" spans="1:10" x14ac:dyDescent="0.25">
      <c r="A7" s="42" t="s">
        <v>4</v>
      </c>
      <c r="B7" s="43" t="s">
        <v>5</v>
      </c>
      <c r="C7" s="27"/>
      <c r="D7" s="27"/>
      <c r="E7" s="27"/>
      <c r="F7" s="27"/>
      <c r="G7" s="27"/>
      <c r="H7" s="27"/>
      <c r="I7" s="113">
        <f t="shared" si="0"/>
        <v>0</v>
      </c>
      <c r="J7" s="113">
        <f t="shared" si="1"/>
        <v>0</v>
      </c>
    </row>
    <row r="8" spans="1:10" x14ac:dyDescent="0.25">
      <c r="A8" s="42" t="s">
        <v>6</v>
      </c>
      <c r="B8" s="43" t="s">
        <v>7</v>
      </c>
      <c r="C8" s="27"/>
      <c r="D8" s="27"/>
      <c r="E8" s="27"/>
      <c r="F8" s="27">
        <v>9900000</v>
      </c>
      <c r="G8" s="27">
        <v>0</v>
      </c>
      <c r="H8" s="27">
        <v>3500000</v>
      </c>
      <c r="I8" s="113">
        <f t="shared" si="0"/>
        <v>0</v>
      </c>
      <c r="J8" s="113">
        <f t="shared" si="1"/>
        <v>13400000</v>
      </c>
    </row>
    <row r="9" spans="1:10" x14ac:dyDescent="0.25">
      <c r="A9" s="44" t="s">
        <v>8</v>
      </c>
      <c r="B9" s="43" t="s">
        <v>9</v>
      </c>
      <c r="C9" s="27"/>
      <c r="D9" s="27"/>
      <c r="E9" s="27">
        <v>2427152</v>
      </c>
      <c r="F9" s="27">
        <v>1700000</v>
      </c>
      <c r="G9" s="27">
        <v>300320</v>
      </c>
      <c r="H9" s="27">
        <v>400000</v>
      </c>
      <c r="I9" s="113">
        <f t="shared" si="0"/>
        <v>2727472</v>
      </c>
      <c r="J9" s="113">
        <f t="shared" si="1"/>
        <v>2100000</v>
      </c>
    </row>
    <row r="10" spans="1:10" x14ac:dyDescent="0.25">
      <c r="A10" s="44" t="s">
        <v>10</v>
      </c>
      <c r="B10" s="43" t="s">
        <v>11</v>
      </c>
      <c r="C10" s="27"/>
      <c r="D10" s="27"/>
      <c r="E10" s="27"/>
      <c r="F10" s="27"/>
      <c r="G10" s="27"/>
      <c r="H10" s="27"/>
      <c r="I10" s="113">
        <f t="shared" si="0"/>
        <v>0</v>
      </c>
      <c r="J10" s="113">
        <f t="shared" si="1"/>
        <v>0</v>
      </c>
    </row>
    <row r="11" spans="1:10" x14ac:dyDescent="0.25">
      <c r="A11" s="44" t="s">
        <v>12</v>
      </c>
      <c r="B11" s="43" t="s">
        <v>13</v>
      </c>
      <c r="C11" s="27"/>
      <c r="D11" s="27"/>
      <c r="E11" s="27">
        <v>1257055</v>
      </c>
      <c r="F11" s="27">
        <v>1400000</v>
      </c>
      <c r="G11" s="27"/>
      <c r="H11" s="27"/>
      <c r="I11" s="113">
        <f t="shared" si="0"/>
        <v>1257055</v>
      </c>
      <c r="J11" s="113">
        <f t="shared" si="1"/>
        <v>1400000</v>
      </c>
    </row>
    <row r="12" spans="1:10" x14ac:dyDescent="0.25">
      <c r="A12" s="44" t="s">
        <v>14</v>
      </c>
      <c r="B12" s="43" t="s">
        <v>15</v>
      </c>
      <c r="C12" s="27"/>
      <c r="D12" s="27"/>
      <c r="E12" s="27">
        <v>2220000</v>
      </c>
      <c r="F12" s="27">
        <v>2100000</v>
      </c>
      <c r="G12" s="27">
        <v>1380000</v>
      </c>
      <c r="H12" s="27">
        <v>1400000</v>
      </c>
      <c r="I12" s="113">
        <f t="shared" si="0"/>
        <v>3600000</v>
      </c>
      <c r="J12" s="113">
        <f t="shared" si="1"/>
        <v>3500000</v>
      </c>
    </row>
    <row r="13" spans="1:10" x14ac:dyDescent="0.25">
      <c r="A13" s="44" t="s">
        <v>16</v>
      </c>
      <c r="B13" s="43" t="s">
        <v>17</v>
      </c>
      <c r="C13" s="27"/>
      <c r="D13" s="27"/>
      <c r="E13" s="27">
        <v>700000</v>
      </c>
      <c r="F13" s="27">
        <v>700000</v>
      </c>
      <c r="G13" s="27">
        <v>40000</v>
      </c>
      <c r="H13" s="27">
        <v>200000</v>
      </c>
      <c r="I13" s="113">
        <f t="shared" si="0"/>
        <v>740000</v>
      </c>
      <c r="J13" s="113">
        <f t="shared" si="1"/>
        <v>900000</v>
      </c>
    </row>
    <row r="14" spans="1:10" x14ac:dyDescent="0.25">
      <c r="A14" s="45" t="s">
        <v>18</v>
      </c>
      <c r="B14" s="43" t="s">
        <v>19</v>
      </c>
      <c r="C14" s="27"/>
      <c r="D14" s="27">
        <v>18900</v>
      </c>
      <c r="E14" s="27">
        <v>1051970</v>
      </c>
      <c r="F14" s="27">
        <v>1000000</v>
      </c>
      <c r="G14" s="27">
        <v>110000</v>
      </c>
      <c r="H14" s="27">
        <v>150000</v>
      </c>
      <c r="I14" s="113">
        <f t="shared" si="0"/>
        <v>1161970</v>
      </c>
      <c r="J14" s="113">
        <f t="shared" si="1"/>
        <v>1168900</v>
      </c>
    </row>
    <row r="15" spans="1:10" x14ac:dyDescent="0.25">
      <c r="A15" s="45" t="s">
        <v>20</v>
      </c>
      <c r="B15" s="43" t="s">
        <v>21</v>
      </c>
      <c r="C15" s="27"/>
      <c r="D15" s="27"/>
      <c r="E15" s="27"/>
      <c r="F15" s="27"/>
      <c r="G15" s="27"/>
      <c r="H15" s="27"/>
      <c r="I15" s="113">
        <f t="shared" si="0"/>
        <v>0</v>
      </c>
      <c r="J15" s="113">
        <f t="shared" si="1"/>
        <v>0</v>
      </c>
    </row>
    <row r="16" spans="1:10" x14ac:dyDescent="0.25">
      <c r="A16" s="45" t="s">
        <v>22</v>
      </c>
      <c r="B16" s="43" t="s">
        <v>23</v>
      </c>
      <c r="C16" s="27"/>
      <c r="D16" s="27"/>
      <c r="E16" s="27"/>
      <c r="F16" s="27"/>
      <c r="G16" s="27"/>
      <c r="H16" s="27"/>
      <c r="I16" s="113">
        <f t="shared" si="0"/>
        <v>0</v>
      </c>
      <c r="J16" s="113">
        <f t="shared" si="1"/>
        <v>0</v>
      </c>
    </row>
    <row r="17" spans="1:10" x14ac:dyDescent="0.25">
      <c r="A17" s="45" t="s">
        <v>24</v>
      </c>
      <c r="B17" s="43" t="s">
        <v>25</v>
      </c>
      <c r="C17" s="27"/>
      <c r="D17" s="27"/>
      <c r="E17" s="27"/>
      <c r="F17" s="27"/>
      <c r="G17" s="27"/>
      <c r="H17" s="27"/>
      <c r="I17" s="113">
        <f t="shared" si="0"/>
        <v>0</v>
      </c>
      <c r="J17" s="113">
        <f t="shared" si="1"/>
        <v>0</v>
      </c>
    </row>
    <row r="18" spans="1:10" x14ac:dyDescent="0.25">
      <c r="A18" s="45" t="s">
        <v>352</v>
      </c>
      <c r="B18" s="43" t="s">
        <v>26</v>
      </c>
      <c r="C18" s="27"/>
      <c r="D18" s="27"/>
      <c r="E18" s="27">
        <v>700000</v>
      </c>
      <c r="F18" s="27">
        <v>1400000</v>
      </c>
      <c r="G18" s="27"/>
      <c r="H18" s="27">
        <v>1800000</v>
      </c>
      <c r="I18" s="113">
        <f t="shared" si="0"/>
        <v>700000</v>
      </c>
      <c r="J18" s="113">
        <f t="shared" si="1"/>
        <v>3200000</v>
      </c>
    </row>
    <row r="19" spans="1:10" s="5" customFormat="1" ht="15.6" x14ac:dyDescent="0.3">
      <c r="A19" s="114" t="s">
        <v>283</v>
      </c>
      <c r="B19" s="115" t="s">
        <v>27</v>
      </c>
      <c r="C19" s="66">
        <f>C6+C7+C8+C9+C10+C11+C12+C13+C14+C15+C16+C17+C18</f>
        <v>0</v>
      </c>
      <c r="D19" s="66">
        <f t="shared" ref="D19:H19" si="2">D6+D7+D8+D9+D10+D11+D12+D13+D14+D15+D16+D17+D18</f>
        <v>234533</v>
      </c>
      <c r="E19" s="66">
        <f t="shared" si="2"/>
        <v>107337247</v>
      </c>
      <c r="F19" s="66">
        <f t="shared" si="2"/>
        <v>116200000</v>
      </c>
      <c r="G19" s="66">
        <f t="shared" si="2"/>
        <v>75981128</v>
      </c>
      <c r="H19" s="66">
        <f t="shared" si="2"/>
        <v>76450000</v>
      </c>
      <c r="I19" s="113">
        <f t="shared" si="0"/>
        <v>183318375</v>
      </c>
      <c r="J19" s="113">
        <f t="shared" si="1"/>
        <v>192884533</v>
      </c>
    </row>
    <row r="20" spans="1:10" x14ac:dyDescent="0.25">
      <c r="A20" s="45" t="s">
        <v>28</v>
      </c>
      <c r="B20" s="43" t="s">
        <v>29</v>
      </c>
      <c r="C20" s="27"/>
      <c r="D20" s="27"/>
      <c r="E20" s="27"/>
      <c r="F20" s="27"/>
      <c r="G20" s="27"/>
      <c r="H20" s="27"/>
      <c r="I20" s="113">
        <f t="shared" si="0"/>
        <v>0</v>
      </c>
      <c r="J20" s="113">
        <f t="shared" si="1"/>
        <v>0</v>
      </c>
    </row>
    <row r="21" spans="1:10" ht="26.4" x14ac:dyDescent="0.25">
      <c r="A21" s="45" t="s">
        <v>30</v>
      </c>
      <c r="B21" s="43" t="s">
        <v>31</v>
      </c>
      <c r="C21" s="27"/>
      <c r="D21" s="27">
        <v>2407417</v>
      </c>
      <c r="E21" s="27"/>
      <c r="F21" s="27"/>
      <c r="G21" s="27"/>
      <c r="H21" s="27">
        <v>1500000</v>
      </c>
      <c r="I21" s="113">
        <f t="shared" si="0"/>
        <v>0</v>
      </c>
      <c r="J21" s="113">
        <f t="shared" si="1"/>
        <v>3907417</v>
      </c>
    </row>
    <row r="22" spans="1:10" x14ac:dyDescent="0.25">
      <c r="A22" s="46" t="s">
        <v>32</v>
      </c>
      <c r="B22" s="43" t="s">
        <v>33</v>
      </c>
      <c r="C22" s="27">
        <v>2774400</v>
      </c>
      <c r="D22" s="27"/>
      <c r="E22" s="27">
        <v>1638000</v>
      </c>
      <c r="F22" s="27">
        <v>1600000</v>
      </c>
      <c r="G22" s="27">
        <v>0</v>
      </c>
      <c r="H22" s="27"/>
      <c r="I22" s="113">
        <f t="shared" si="0"/>
        <v>4412400</v>
      </c>
      <c r="J22" s="113">
        <f t="shared" si="1"/>
        <v>1600000</v>
      </c>
    </row>
    <row r="23" spans="1:10" x14ac:dyDescent="0.25">
      <c r="A23" s="47" t="s">
        <v>284</v>
      </c>
      <c r="B23" s="116" t="s">
        <v>34</v>
      </c>
      <c r="C23" s="27">
        <f>C20+C21+C22</f>
        <v>2774400</v>
      </c>
      <c r="D23" s="27">
        <f t="shared" ref="D23:H23" si="3">D20+D21+D22</f>
        <v>2407417</v>
      </c>
      <c r="E23" s="27">
        <f t="shared" si="3"/>
        <v>1638000</v>
      </c>
      <c r="F23" s="27">
        <f t="shared" si="3"/>
        <v>1600000</v>
      </c>
      <c r="G23" s="27">
        <f t="shared" si="3"/>
        <v>0</v>
      </c>
      <c r="H23" s="27">
        <f t="shared" si="3"/>
        <v>1500000</v>
      </c>
      <c r="I23" s="113">
        <f t="shared" si="0"/>
        <v>4412400</v>
      </c>
      <c r="J23" s="113">
        <f t="shared" si="1"/>
        <v>5507417</v>
      </c>
    </row>
    <row r="24" spans="1:10" s="5" customFormat="1" ht="15.6" x14ac:dyDescent="0.3">
      <c r="A24" s="119" t="s">
        <v>353</v>
      </c>
      <c r="B24" s="120" t="s">
        <v>35</v>
      </c>
      <c r="C24" s="121">
        <f>C19+C23</f>
        <v>2774400</v>
      </c>
      <c r="D24" s="121">
        <f t="shared" ref="D24:H24" si="4">D19+D23</f>
        <v>2641950</v>
      </c>
      <c r="E24" s="121">
        <f t="shared" si="4"/>
        <v>108975247</v>
      </c>
      <c r="F24" s="121">
        <f t="shared" si="4"/>
        <v>117800000</v>
      </c>
      <c r="G24" s="121">
        <f t="shared" si="4"/>
        <v>75981128</v>
      </c>
      <c r="H24" s="121">
        <f t="shared" si="4"/>
        <v>77950000</v>
      </c>
      <c r="I24" s="122">
        <f t="shared" si="0"/>
        <v>187730775</v>
      </c>
      <c r="J24" s="122">
        <f t="shared" si="1"/>
        <v>198391950</v>
      </c>
    </row>
    <row r="25" spans="1:10" s="5" customFormat="1" ht="31.2" x14ac:dyDescent="0.3">
      <c r="A25" s="78" t="s">
        <v>354</v>
      </c>
      <c r="B25" s="120" t="s">
        <v>36</v>
      </c>
      <c r="C25" s="121">
        <v>485520</v>
      </c>
      <c r="D25" s="121">
        <v>372199</v>
      </c>
      <c r="E25" s="121">
        <v>19520423</v>
      </c>
      <c r="F25" s="121">
        <v>20000000</v>
      </c>
      <c r="G25" s="121">
        <v>13903697</v>
      </c>
      <c r="H25" s="121">
        <v>13500000</v>
      </c>
      <c r="I25" s="122">
        <f t="shared" si="0"/>
        <v>33909640</v>
      </c>
      <c r="J25" s="122">
        <f t="shared" si="1"/>
        <v>33872199</v>
      </c>
    </row>
    <row r="26" spans="1:10" x14ac:dyDescent="0.25">
      <c r="A26" s="45" t="s">
        <v>37</v>
      </c>
      <c r="B26" s="43" t="s">
        <v>38</v>
      </c>
      <c r="C26" s="27"/>
      <c r="D26" s="27"/>
      <c r="E26" s="27">
        <v>60000</v>
      </c>
      <c r="F26" s="27">
        <v>150000</v>
      </c>
      <c r="G26" s="27">
        <v>590000</v>
      </c>
      <c r="H26" s="27">
        <v>200000</v>
      </c>
      <c r="I26" s="113">
        <f t="shared" si="0"/>
        <v>650000</v>
      </c>
      <c r="J26" s="113">
        <f t="shared" si="1"/>
        <v>350000</v>
      </c>
    </row>
    <row r="27" spans="1:10" x14ac:dyDescent="0.25">
      <c r="A27" s="45" t="s">
        <v>39</v>
      </c>
      <c r="B27" s="43" t="s">
        <v>40</v>
      </c>
      <c r="C27" s="27"/>
      <c r="D27" s="27"/>
      <c r="E27" s="27">
        <v>920000</v>
      </c>
      <c r="F27" s="27">
        <v>3000000</v>
      </c>
      <c r="G27" s="27">
        <v>1585000</v>
      </c>
      <c r="H27" s="27">
        <v>2300000</v>
      </c>
      <c r="I27" s="113">
        <f t="shared" si="0"/>
        <v>2505000</v>
      </c>
      <c r="J27" s="113">
        <f t="shared" si="1"/>
        <v>5300000</v>
      </c>
    </row>
    <row r="28" spans="1:10" x14ac:dyDescent="0.25">
      <c r="A28" s="45" t="s">
        <v>41</v>
      </c>
      <c r="B28" s="43" t="s">
        <v>42</v>
      </c>
      <c r="C28" s="27"/>
      <c r="D28" s="27"/>
      <c r="E28" s="27"/>
      <c r="F28" s="27"/>
      <c r="G28" s="27"/>
      <c r="H28" s="27"/>
      <c r="I28" s="113">
        <f t="shared" si="0"/>
        <v>0</v>
      </c>
      <c r="J28" s="113">
        <f t="shared" si="1"/>
        <v>0</v>
      </c>
    </row>
    <row r="29" spans="1:10" s="5" customFormat="1" x14ac:dyDescent="0.25">
      <c r="A29" s="47" t="s">
        <v>287</v>
      </c>
      <c r="B29" s="116" t="s">
        <v>43</v>
      </c>
      <c r="C29" s="27">
        <f>C26+C27+C28</f>
        <v>0</v>
      </c>
      <c r="D29" s="27">
        <f t="shared" ref="D29:H29" si="5">D26+D27+D28</f>
        <v>0</v>
      </c>
      <c r="E29" s="27">
        <f t="shared" si="5"/>
        <v>980000</v>
      </c>
      <c r="F29" s="27">
        <f t="shared" si="5"/>
        <v>3150000</v>
      </c>
      <c r="G29" s="27">
        <f t="shared" si="5"/>
        <v>2175000</v>
      </c>
      <c r="H29" s="27">
        <f t="shared" si="5"/>
        <v>2500000</v>
      </c>
      <c r="I29" s="113">
        <f t="shared" si="0"/>
        <v>3155000</v>
      </c>
      <c r="J29" s="113">
        <f t="shared" si="1"/>
        <v>5650000</v>
      </c>
    </row>
    <row r="30" spans="1:10" x14ac:dyDescent="0.25">
      <c r="A30" s="45" t="s">
        <v>44</v>
      </c>
      <c r="B30" s="43" t="s">
        <v>45</v>
      </c>
      <c r="C30" s="27"/>
      <c r="D30" s="27"/>
      <c r="E30" s="27">
        <v>1224000</v>
      </c>
      <c r="F30" s="27">
        <v>1100000</v>
      </c>
      <c r="G30" s="27">
        <v>242400</v>
      </c>
      <c r="H30" s="27">
        <v>600000</v>
      </c>
      <c r="I30" s="113">
        <f t="shared" si="0"/>
        <v>1466400</v>
      </c>
      <c r="J30" s="113">
        <f t="shared" si="1"/>
        <v>1700000</v>
      </c>
    </row>
    <row r="31" spans="1:10" x14ac:dyDescent="0.25">
      <c r="A31" s="45" t="s">
        <v>46</v>
      </c>
      <c r="B31" s="43" t="s">
        <v>47</v>
      </c>
      <c r="C31" s="27"/>
      <c r="D31" s="27"/>
      <c r="E31" s="27">
        <v>525000</v>
      </c>
      <c r="F31" s="27">
        <v>500000</v>
      </c>
      <c r="G31" s="27">
        <v>181800</v>
      </c>
      <c r="H31" s="27">
        <v>300000</v>
      </c>
      <c r="I31" s="113">
        <f t="shared" si="0"/>
        <v>706800</v>
      </c>
      <c r="J31" s="113">
        <f t="shared" si="1"/>
        <v>800000</v>
      </c>
    </row>
    <row r="32" spans="1:10" s="5" customFormat="1" ht="15" customHeight="1" x14ac:dyDescent="0.25">
      <c r="A32" s="47" t="s">
        <v>355</v>
      </c>
      <c r="B32" s="116" t="s">
        <v>48</v>
      </c>
      <c r="C32" s="27">
        <f>SUM(C30:C31)</f>
        <v>0</v>
      </c>
      <c r="D32" s="27">
        <f t="shared" ref="D32:H32" si="6">SUM(D30:D31)</f>
        <v>0</v>
      </c>
      <c r="E32" s="27">
        <f t="shared" si="6"/>
        <v>1749000</v>
      </c>
      <c r="F32" s="27">
        <f t="shared" si="6"/>
        <v>1600000</v>
      </c>
      <c r="G32" s="27">
        <f t="shared" si="6"/>
        <v>424200</v>
      </c>
      <c r="H32" s="27">
        <f t="shared" si="6"/>
        <v>900000</v>
      </c>
      <c r="I32" s="113">
        <f t="shared" si="0"/>
        <v>2173200</v>
      </c>
      <c r="J32" s="113">
        <f t="shared" si="1"/>
        <v>2500000</v>
      </c>
    </row>
    <row r="33" spans="1:10" s="5" customFormat="1" x14ac:dyDescent="0.25">
      <c r="A33" s="45" t="s">
        <v>49</v>
      </c>
      <c r="B33" s="43" t="s">
        <v>50</v>
      </c>
      <c r="C33" s="27"/>
      <c r="D33" s="27"/>
      <c r="E33" s="27">
        <v>3540000</v>
      </c>
      <c r="F33" s="27">
        <v>2200000</v>
      </c>
      <c r="G33" s="27">
        <v>2304000</v>
      </c>
      <c r="H33" s="27">
        <v>2400000</v>
      </c>
      <c r="I33" s="113">
        <f t="shared" si="0"/>
        <v>5844000</v>
      </c>
      <c r="J33" s="113">
        <f t="shared" si="1"/>
        <v>4600000</v>
      </c>
    </row>
    <row r="34" spans="1:10" x14ac:dyDescent="0.25">
      <c r="A34" s="45" t="s">
        <v>51</v>
      </c>
      <c r="B34" s="43" t="s">
        <v>52</v>
      </c>
      <c r="C34" s="27"/>
      <c r="D34" s="27"/>
      <c r="E34" s="27">
        <v>27864250</v>
      </c>
      <c r="F34" s="27">
        <v>31000000</v>
      </c>
      <c r="G34" s="27">
        <v>35748460</v>
      </c>
      <c r="H34" s="27">
        <v>15700000</v>
      </c>
      <c r="I34" s="113">
        <f t="shared" si="0"/>
        <v>63612710</v>
      </c>
      <c r="J34" s="113">
        <f t="shared" si="1"/>
        <v>46700000</v>
      </c>
    </row>
    <row r="35" spans="1:10" x14ac:dyDescent="0.25">
      <c r="A35" s="45" t="s">
        <v>356</v>
      </c>
      <c r="B35" s="43" t="s">
        <v>53</v>
      </c>
      <c r="C35" s="27"/>
      <c r="D35" s="27"/>
      <c r="E35" s="27">
        <v>1080000</v>
      </c>
      <c r="F35" s="27">
        <v>1100000</v>
      </c>
      <c r="G35" s="27"/>
      <c r="H35" s="27">
        <v>20000</v>
      </c>
      <c r="I35" s="113">
        <f t="shared" si="0"/>
        <v>1080000</v>
      </c>
      <c r="J35" s="113">
        <f t="shared" si="1"/>
        <v>1120000</v>
      </c>
    </row>
    <row r="36" spans="1:10" x14ac:dyDescent="0.25">
      <c r="A36" s="45" t="s">
        <v>54</v>
      </c>
      <c r="B36" s="43" t="s">
        <v>55</v>
      </c>
      <c r="C36" s="27"/>
      <c r="D36" s="27"/>
      <c r="E36" s="27">
        <v>100000</v>
      </c>
      <c r="F36" s="27">
        <v>170000</v>
      </c>
      <c r="G36" s="27">
        <v>593000</v>
      </c>
      <c r="H36" s="27">
        <v>170000</v>
      </c>
      <c r="I36" s="113">
        <f t="shared" si="0"/>
        <v>693000</v>
      </c>
      <c r="J36" s="113">
        <f t="shared" si="1"/>
        <v>340000</v>
      </c>
    </row>
    <row r="37" spans="1:10" s="5" customFormat="1" x14ac:dyDescent="0.25">
      <c r="A37" s="49" t="s">
        <v>357</v>
      </c>
      <c r="B37" s="43" t="s">
        <v>56</v>
      </c>
      <c r="C37" s="27"/>
      <c r="D37" s="27"/>
      <c r="E37" s="27"/>
      <c r="F37" s="27">
        <v>450000</v>
      </c>
      <c r="G37" s="27"/>
      <c r="H37" s="27"/>
      <c r="I37" s="113">
        <f t="shared" si="0"/>
        <v>0</v>
      </c>
      <c r="J37" s="113">
        <f t="shared" si="1"/>
        <v>450000</v>
      </c>
    </row>
    <row r="38" spans="1:10" x14ac:dyDescent="0.25">
      <c r="A38" s="46" t="s">
        <v>57</v>
      </c>
      <c r="B38" s="43" t="s">
        <v>58</v>
      </c>
      <c r="C38" s="27">
        <v>60000</v>
      </c>
      <c r="D38" s="27"/>
      <c r="E38" s="27">
        <v>200000</v>
      </c>
      <c r="F38" s="27">
        <v>450000</v>
      </c>
      <c r="G38" s="27">
        <v>1836000</v>
      </c>
      <c r="H38" s="27">
        <v>1000000</v>
      </c>
      <c r="I38" s="113">
        <f t="shared" ref="I38:I69" si="7">SUM(C38,E38,G38)</f>
        <v>2096000</v>
      </c>
      <c r="J38" s="113">
        <f t="shared" ref="J38:J69" si="8">SUM(D38,F38,H38)</f>
        <v>1450000</v>
      </c>
    </row>
    <row r="39" spans="1:10" x14ac:dyDescent="0.25">
      <c r="A39" s="45" t="s">
        <v>358</v>
      </c>
      <c r="B39" s="43" t="s">
        <v>59</v>
      </c>
      <c r="C39" s="27">
        <v>200000</v>
      </c>
      <c r="D39" s="27">
        <v>393631</v>
      </c>
      <c r="E39" s="27">
        <v>3639690</v>
      </c>
      <c r="F39" s="27">
        <v>2500000</v>
      </c>
      <c r="G39" s="27">
        <v>751400</v>
      </c>
      <c r="H39" s="27">
        <v>2300000</v>
      </c>
      <c r="I39" s="113">
        <f t="shared" si="7"/>
        <v>4591090</v>
      </c>
      <c r="J39" s="113">
        <f t="shared" si="8"/>
        <v>5193631</v>
      </c>
    </row>
    <row r="40" spans="1:10" s="5" customFormat="1" x14ac:dyDescent="0.25">
      <c r="A40" s="47" t="s">
        <v>288</v>
      </c>
      <c r="B40" s="116" t="s">
        <v>60</v>
      </c>
      <c r="C40" s="27">
        <f>C33+C34+C35+C36+C37+C38+C39</f>
        <v>260000</v>
      </c>
      <c r="D40" s="27">
        <f t="shared" ref="D40:H40" si="9">D33+D34+D35+D36+D37+D38+D39</f>
        <v>393631</v>
      </c>
      <c r="E40" s="27">
        <f t="shared" si="9"/>
        <v>36423940</v>
      </c>
      <c r="F40" s="27">
        <f t="shared" si="9"/>
        <v>37870000</v>
      </c>
      <c r="G40" s="27">
        <f t="shared" si="9"/>
        <v>41232860</v>
      </c>
      <c r="H40" s="27">
        <f t="shared" si="9"/>
        <v>21590000</v>
      </c>
      <c r="I40" s="113">
        <f t="shared" si="7"/>
        <v>77916800</v>
      </c>
      <c r="J40" s="113">
        <f t="shared" si="8"/>
        <v>59853631</v>
      </c>
    </row>
    <row r="41" spans="1:10" x14ac:dyDescent="0.25">
      <c r="A41" s="45" t="s">
        <v>61</v>
      </c>
      <c r="B41" s="43" t="s">
        <v>62</v>
      </c>
      <c r="C41" s="27"/>
      <c r="D41" s="27"/>
      <c r="E41" s="27">
        <v>450000</v>
      </c>
      <c r="F41" s="27">
        <v>250000</v>
      </c>
      <c r="G41" s="27">
        <v>65000</v>
      </c>
      <c r="H41" s="27"/>
      <c r="I41" s="113">
        <f t="shared" si="7"/>
        <v>515000</v>
      </c>
      <c r="J41" s="113">
        <f t="shared" si="8"/>
        <v>250000</v>
      </c>
    </row>
    <row r="42" spans="1:10" x14ac:dyDescent="0.25">
      <c r="A42" s="45" t="s">
        <v>63</v>
      </c>
      <c r="B42" s="43" t="s">
        <v>64</v>
      </c>
      <c r="C42" s="27"/>
      <c r="D42" s="27"/>
      <c r="E42" s="27"/>
      <c r="F42" s="27"/>
      <c r="G42" s="27"/>
      <c r="H42" s="27"/>
      <c r="I42" s="113">
        <f t="shared" si="7"/>
        <v>0</v>
      </c>
      <c r="J42" s="113">
        <f t="shared" si="8"/>
        <v>0</v>
      </c>
    </row>
    <row r="43" spans="1:10" x14ac:dyDescent="0.25">
      <c r="A43" s="47" t="s">
        <v>289</v>
      </c>
      <c r="B43" s="116" t="s">
        <v>65</v>
      </c>
      <c r="C43" s="27">
        <f>C41+C42</f>
        <v>0</v>
      </c>
      <c r="D43" s="27">
        <f t="shared" ref="D43:H43" si="10">D41+D42</f>
        <v>0</v>
      </c>
      <c r="E43" s="27">
        <f t="shared" si="10"/>
        <v>450000</v>
      </c>
      <c r="F43" s="27">
        <f t="shared" si="10"/>
        <v>250000</v>
      </c>
      <c r="G43" s="27">
        <f t="shared" si="10"/>
        <v>65000</v>
      </c>
      <c r="H43" s="27">
        <f t="shared" si="10"/>
        <v>0</v>
      </c>
      <c r="I43" s="113">
        <f t="shared" si="7"/>
        <v>515000</v>
      </c>
      <c r="J43" s="113">
        <f t="shared" si="8"/>
        <v>250000</v>
      </c>
    </row>
    <row r="44" spans="1:10" x14ac:dyDescent="0.25">
      <c r="A44" s="45" t="s">
        <v>66</v>
      </c>
      <c r="B44" s="43" t="s">
        <v>67</v>
      </c>
      <c r="C44" s="27">
        <v>70200</v>
      </c>
      <c r="D44" s="27"/>
      <c r="E44" s="27">
        <v>9942278</v>
      </c>
      <c r="F44" s="27">
        <v>10500000</v>
      </c>
      <c r="G44" s="27">
        <v>11451472</v>
      </c>
      <c r="H44" s="27">
        <v>5800000</v>
      </c>
      <c r="I44" s="113">
        <f t="shared" si="7"/>
        <v>21463950</v>
      </c>
      <c r="J44" s="113">
        <f t="shared" si="8"/>
        <v>16300000</v>
      </c>
    </row>
    <row r="45" spans="1:10" x14ac:dyDescent="0.25">
      <c r="A45" s="45" t="s">
        <v>68</v>
      </c>
      <c r="B45" s="43" t="s">
        <v>69</v>
      </c>
      <c r="C45" s="27"/>
      <c r="D45" s="27"/>
      <c r="E45" s="27"/>
      <c r="F45" s="27"/>
      <c r="G45" s="27"/>
      <c r="H45" s="27"/>
      <c r="I45" s="113">
        <f t="shared" si="7"/>
        <v>0</v>
      </c>
      <c r="J45" s="113">
        <f t="shared" si="8"/>
        <v>0</v>
      </c>
    </row>
    <row r="46" spans="1:10" x14ac:dyDescent="0.25">
      <c r="A46" s="45" t="s">
        <v>359</v>
      </c>
      <c r="B46" s="43" t="s">
        <v>70</v>
      </c>
      <c r="C46" s="27"/>
      <c r="D46" s="27"/>
      <c r="E46" s="27"/>
      <c r="F46" s="27"/>
      <c r="G46" s="27"/>
      <c r="H46" s="27"/>
      <c r="I46" s="113">
        <f t="shared" si="7"/>
        <v>0</v>
      </c>
      <c r="J46" s="113">
        <f t="shared" si="8"/>
        <v>0</v>
      </c>
    </row>
    <row r="47" spans="1:10" x14ac:dyDescent="0.25">
      <c r="A47" s="45" t="s">
        <v>360</v>
      </c>
      <c r="B47" s="43" t="s">
        <v>71</v>
      </c>
      <c r="C47" s="27"/>
      <c r="D47" s="27"/>
      <c r="E47" s="27"/>
      <c r="F47" s="27"/>
      <c r="G47" s="27"/>
      <c r="H47" s="27"/>
      <c r="I47" s="113">
        <f t="shared" si="7"/>
        <v>0</v>
      </c>
      <c r="J47" s="113">
        <f t="shared" si="8"/>
        <v>0</v>
      </c>
    </row>
    <row r="48" spans="1:10" x14ac:dyDescent="0.25">
      <c r="A48" s="45" t="s">
        <v>72</v>
      </c>
      <c r="B48" s="43" t="s">
        <v>73</v>
      </c>
      <c r="C48" s="27"/>
      <c r="D48" s="27">
        <v>4299</v>
      </c>
      <c r="E48" s="27"/>
      <c r="F48" s="27">
        <v>15273690</v>
      </c>
      <c r="G48" s="27">
        <v>100000</v>
      </c>
      <c r="H48" s="27">
        <v>8694020</v>
      </c>
      <c r="I48" s="113">
        <f t="shared" si="7"/>
        <v>100000</v>
      </c>
      <c r="J48" s="113">
        <f t="shared" si="8"/>
        <v>23972009</v>
      </c>
    </row>
    <row r="49" spans="1:10" x14ac:dyDescent="0.25">
      <c r="A49" s="47" t="s">
        <v>290</v>
      </c>
      <c r="B49" s="116" t="s">
        <v>74</v>
      </c>
      <c r="C49" s="27">
        <f>C44+C45+C46+C47+C48</f>
        <v>70200</v>
      </c>
      <c r="D49" s="27">
        <f t="shared" ref="D49:H49" si="11">D44+D45+D46+D47+D48</f>
        <v>4299</v>
      </c>
      <c r="E49" s="27">
        <f t="shared" si="11"/>
        <v>9942278</v>
      </c>
      <c r="F49" s="27">
        <f t="shared" si="11"/>
        <v>25773690</v>
      </c>
      <c r="G49" s="27">
        <f t="shared" si="11"/>
        <v>11551472</v>
      </c>
      <c r="H49" s="27">
        <f t="shared" si="11"/>
        <v>14494020</v>
      </c>
      <c r="I49" s="113">
        <f t="shared" si="7"/>
        <v>21563950</v>
      </c>
      <c r="J49" s="113">
        <f t="shared" si="8"/>
        <v>40272009</v>
      </c>
    </row>
    <row r="50" spans="1:10" ht="15.6" x14ac:dyDescent="0.3">
      <c r="A50" s="78" t="s">
        <v>291</v>
      </c>
      <c r="B50" s="120" t="s">
        <v>75</v>
      </c>
      <c r="C50" s="121">
        <f>SUM(C29,C32,C40,C43,C49)</f>
        <v>330200</v>
      </c>
      <c r="D50" s="121">
        <f t="shared" ref="D50:H50" si="12">SUM(D29,D32,D40,D43,D49)</f>
        <v>397930</v>
      </c>
      <c r="E50" s="121">
        <f t="shared" si="12"/>
        <v>49545218</v>
      </c>
      <c r="F50" s="121">
        <f t="shared" si="12"/>
        <v>68643690</v>
      </c>
      <c r="G50" s="121">
        <f t="shared" si="12"/>
        <v>55448532</v>
      </c>
      <c r="H50" s="121">
        <f t="shared" si="12"/>
        <v>39484020</v>
      </c>
      <c r="I50" s="122">
        <f t="shared" si="7"/>
        <v>105323950</v>
      </c>
      <c r="J50" s="122">
        <f t="shared" si="8"/>
        <v>108525640</v>
      </c>
    </row>
    <row r="51" spans="1:10" s="5" customFormat="1" x14ac:dyDescent="0.25">
      <c r="A51" s="50" t="s">
        <v>76</v>
      </c>
      <c r="B51" s="43" t="s">
        <v>77</v>
      </c>
      <c r="C51" s="27"/>
      <c r="D51" s="27"/>
      <c r="E51" s="27"/>
      <c r="F51" s="27"/>
      <c r="G51" s="27"/>
      <c r="H51" s="27"/>
      <c r="I51" s="113">
        <f t="shared" si="7"/>
        <v>0</v>
      </c>
      <c r="J51" s="113">
        <f t="shared" si="8"/>
        <v>0</v>
      </c>
    </row>
    <row r="52" spans="1:10" x14ac:dyDescent="0.25">
      <c r="A52" s="50" t="s">
        <v>292</v>
      </c>
      <c r="B52" s="43" t="s">
        <v>78</v>
      </c>
      <c r="C52" s="27"/>
      <c r="D52" s="27"/>
      <c r="E52" s="27"/>
      <c r="F52" s="27"/>
      <c r="G52" s="27"/>
      <c r="H52" s="27"/>
      <c r="I52" s="113">
        <f t="shared" si="7"/>
        <v>0</v>
      </c>
      <c r="J52" s="113">
        <f t="shared" si="8"/>
        <v>0</v>
      </c>
    </row>
    <row r="53" spans="1:10" x14ac:dyDescent="0.25">
      <c r="A53" s="51" t="s">
        <v>361</v>
      </c>
      <c r="B53" s="43" t="s">
        <v>79</v>
      </c>
      <c r="C53" s="27"/>
      <c r="D53" s="27"/>
      <c r="E53" s="27"/>
      <c r="F53" s="27"/>
      <c r="G53" s="27"/>
      <c r="H53" s="27"/>
      <c r="I53" s="113">
        <f t="shared" si="7"/>
        <v>0</v>
      </c>
      <c r="J53" s="113">
        <f t="shared" si="8"/>
        <v>0</v>
      </c>
    </row>
    <row r="54" spans="1:10" s="5" customFormat="1" x14ac:dyDescent="0.25">
      <c r="A54" s="51" t="s">
        <v>362</v>
      </c>
      <c r="B54" s="43" t="s">
        <v>80</v>
      </c>
      <c r="C54" s="27"/>
      <c r="D54" s="27"/>
      <c r="E54" s="27"/>
      <c r="F54" s="27"/>
      <c r="G54" s="27"/>
      <c r="H54" s="27"/>
      <c r="I54" s="113">
        <f t="shared" si="7"/>
        <v>0</v>
      </c>
      <c r="J54" s="113">
        <f t="shared" si="8"/>
        <v>0</v>
      </c>
    </row>
    <row r="55" spans="1:10" x14ac:dyDescent="0.25">
      <c r="A55" s="51" t="s">
        <v>306</v>
      </c>
      <c r="B55" s="43" t="s">
        <v>81</v>
      </c>
      <c r="C55" s="27"/>
      <c r="D55" s="27"/>
      <c r="E55" s="27"/>
      <c r="F55" s="27"/>
      <c r="G55" s="27"/>
      <c r="H55" s="27"/>
      <c r="I55" s="113">
        <f t="shared" si="7"/>
        <v>0</v>
      </c>
      <c r="J55" s="113">
        <f t="shared" si="8"/>
        <v>0</v>
      </c>
    </row>
    <row r="56" spans="1:10" x14ac:dyDescent="0.25">
      <c r="A56" s="50" t="s">
        <v>363</v>
      </c>
      <c r="B56" s="43" t="s">
        <v>82</v>
      </c>
      <c r="C56" s="27"/>
      <c r="D56" s="27"/>
      <c r="E56" s="27"/>
      <c r="F56" s="27"/>
      <c r="G56" s="27"/>
      <c r="H56" s="27"/>
      <c r="I56" s="113">
        <f t="shared" si="7"/>
        <v>0</v>
      </c>
      <c r="J56" s="113">
        <f t="shared" si="8"/>
        <v>0</v>
      </c>
    </row>
    <row r="57" spans="1:10" x14ac:dyDescent="0.25">
      <c r="A57" s="50" t="s">
        <v>364</v>
      </c>
      <c r="B57" s="43" t="s">
        <v>83</v>
      </c>
      <c r="C57" s="27"/>
      <c r="D57" s="27"/>
      <c r="E57" s="27"/>
      <c r="F57" s="27"/>
      <c r="G57" s="27"/>
      <c r="H57" s="27"/>
      <c r="I57" s="113">
        <f t="shared" si="7"/>
        <v>0</v>
      </c>
      <c r="J57" s="113">
        <f t="shared" si="8"/>
        <v>0</v>
      </c>
    </row>
    <row r="58" spans="1:10" x14ac:dyDescent="0.25">
      <c r="A58" s="50" t="s">
        <v>365</v>
      </c>
      <c r="B58" s="43" t="s">
        <v>84</v>
      </c>
      <c r="C58" s="27"/>
      <c r="D58" s="27"/>
      <c r="E58" s="27"/>
      <c r="F58" s="27"/>
      <c r="G58" s="27"/>
      <c r="H58" s="27"/>
      <c r="I58" s="113">
        <f t="shared" si="7"/>
        <v>0</v>
      </c>
      <c r="J58" s="113">
        <f t="shared" si="8"/>
        <v>0</v>
      </c>
    </row>
    <row r="59" spans="1:10" ht="15.6" x14ac:dyDescent="0.3">
      <c r="A59" s="123" t="s">
        <v>293</v>
      </c>
      <c r="B59" s="120" t="s">
        <v>85</v>
      </c>
      <c r="C59" s="121">
        <f>SUM(C51:C58)</f>
        <v>0</v>
      </c>
      <c r="D59" s="121">
        <f t="shared" ref="D59:H59" si="13">SUM(D51:D58)</f>
        <v>0</v>
      </c>
      <c r="E59" s="121">
        <f t="shared" si="13"/>
        <v>0</v>
      </c>
      <c r="F59" s="121">
        <f t="shared" si="13"/>
        <v>0</v>
      </c>
      <c r="G59" s="121">
        <f t="shared" si="13"/>
        <v>0</v>
      </c>
      <c r="H59" s="121">
        <f t="shared" si="13"/>
        <v>0</v>
      </c>
      <c r="I59" s="122">
        <f t="shared" si="7"/>
        <v>0</v>
      </c>
      <c r="J59" s="122">
        <f t="shared" si="8"/>
        <v>0</v>
      </c>
    </row>
    <row r="60" spans="1:10" x14ac:dyDescent="0.25">
      <c r="A60" s="52" t="s">
        <v>366</v>
      </c>
      <c r="B60" s="43" t="s">
        <v>86</v>
      </c>
      <c r="C60" s="27"/>
      <c r="D60" s="27"/>
      <c r="E60" s="27"/>
      <c r="F60" s="27"/>
      <c r="G60" s="27"/>
      <c r="H60" s="27"/>
      <c r="I60" s="113">
        <f t="shared" si="7"/>
        <v>0</v>
      </c>
      <c r="J60" s="113">
        <f t="shared" si="8"/>
        <v>0</v>
      </c>
    </row>
    <row r="61" spans="1:10" x14ac:dyDescent="0.25">
      <c r="A61" s="52" t="s">
        <v>87</v>
      </c>
      <c r="B61" s="43" t="s">
        <v>88</v>
      </c>
      <c r="C61" s="27"/>
      <c r="D61" s="27"/>
      <c r="E61" s="27"/>
      <c r="F61" s="27"/>
      <c r="G61" s="27"/>
      <c r="H61" s="27"/>
      <c r="I61" s="113">
        <f t="shared" si="7"/>
        <v>0</v>
      </c>
      <c r="J61" s="113">
        <f t="shared" si="8"/>
        <v>0</v>
      </c>
    </row>
    <row r="62" spans="1:10" ht="26.4" x14ac:dyDescent="0.25">
      <c r="A62" s="52" t="s">
        <v>89</v>
      </c>
      <c r="B62" s="43" t="s">
        <v>90</v>
      </c>
      <c r="C62" s="27"/>
      <c r="D62" s="27"/>
      <c r="E62" s="27"/>
      <c r="F62" s="27"/>
      <c r="G62" s="27"/>
      <c r="H62" s="27"/>
      <c r="I62" s="113">
        <f t="shared" si="7"/>
        <v>0</v>
      </c>
      <c r="J62" s="113">
        <f t="shared" si="8"/>
        <v>0</v>
      </c>
    </row>
    <row r="63" spans="1:10" ht="26.4" x14ac:dyDescent="0.25">
      <c r="A63" s="52" t="s">
        <v>294</v>
      </c>
      <c r="B63" s="43" t="s">
        <v>91</v>
      </c>
      <c r="C63" s="27"/>
      <c r="D63" s="27"/>
      <c r="E63" s="27"/>
      <c r="F63" s="27"/>
      <c r="G63" s="27"/>
      <c r="H63" s="27"/>
      <c r="I63" s="113">
        <f t="shared" si="7"/>
        <v>0</v>
      </c>
      <c r="J63" s="113">
        <f t="shared" si="8"/>
        <v>0</v>
      </c>
    </row>
    <row r="64" spans="1:10" ht="26.4" x14ac:dyDescent="0.25">
      <c r="A64" s="52" t="s">
        <v>367</v>
      </c>
      <c r="B64" s="43" t="s">
        <v>92</v>
      </c>
      <c r="C64" s="27"/>
      <c r="D64" s="27"/>
      <c r="E64" s="27"/>
      <c r="F64" s="27"/>
      <c r="G64" s="27"/>
      <c r="H64" s="27"/>
      <c r="I64" s="113">
        <f t="shared" si="7"/>
        <v>0</v>
      </c>
      <c r="J64" s="113">
        <f t="shared" si="8"/>
        <v>0</v>
      </c>
    </row>
    <row r="65" spans="1:10" s="5" customFormat="1" x14ac:dyDescent="0.25">
      <c r="A65" s="52" t="s">
        <v>416</v>
      </c>
      <c r="B65" s="43" t="s">
        <v>93</v>
      </c>
      <c r="C65" s="27">
        <v>3562385</v>
      </c>
      <c r="D65" s="27">
        <v>45111529</v>
      </c>
      <c r="E65" s="27"/>
      <c r="F65" s="27">
        <v>79111</v>
      </c>
      <c r="G65" s="27"/>
      <c r="H65" s="27"/>
      <c r="I65" s="113">
        <f t="shared" si="7"/>
        <v>3562385</v>
      </c>
      <c r="J65" s="113">
        <f t="shared" si="8"/>
        <v>45190640</v>
      </c>
    </row>
    <row r="66" spans="1:10" s="26" customFormat="1" ht="26.4" x14ac:dyDescent="0.25">
      <c r="A66" s="52" t="s">
        <v>368</v>
      </c>
      <c r="B66" s="43" t="s">
        <v>94</v>
      </c>
      <c r="C66" s="27"/>
      <c r="D66" s="27"/>
      <c r="E66" s="27"/>
      <c r="F66" s="27"/>
      <c r="G66" s="27"/>
      <c r="H66" s="27"/>
      <c r="I66" s="113">
        <f t="shared" si="7"/>
        <v>0</v>
      </c>
      <c r="J66" s="113">
        <f t="shared" si="8"/>
        <v>0</v>
      </c>
    </row>
    <row r="67" spans="1:10" ht="26.4" x14ac:dyDescent="0.25">
      <c r="A67" s="52" t="s">
        <v>369</v>
      </c>
      <c r="B67" s="43" t="s">
        <v>95</v>
      </c>
      <c r="C67" s="27"/>
      <c r="D67" s="27"/>
      <c r="E67" s="27"/>
      <c r="F67" s="27"/>
      <c r="G67" s="27"/>
      <c r="H67" s="27"/>
      <c r="I67" s="113">
        <f t="shared" si="7"/>
        <v>0</v>
      </c>
      <c r="J67" s="113">
        <f t="shared" si="8"/>
        <v>0</v>
      </c>
    </row>
    <row r="68" spans="1:10" x14ac:dyDescent="0.25">
      <c r="A68" s="52" t="s">
        <v>96</v>
      </c>
      <c r="B68" s="43" t="s">
        <v>97</v>
      </c>
      <c r="C68" s="27"/>
      <c r="D68" s="27"/>
      <c r="E68" s="27"/>
      <c r="F68" s="27"/>
      <c r="G68" s="27"/>
      <c r="H68" s="27"/>
      <c r="I68" s="113">
        <f t="shared" si="7"/>
        <v>0</v>
      </c>
      <c r="J68" s="113">
        <f t="shared" si="8"/>
        <v>0</v>
      </c>
    </row>
    <row r="69" spans="1:10" x14ac:dyDescent="0.25">
      <c r="A69" s="53" t="s">
        <v>98</v>
      </c>
      <c r="B69" s="43" t="s">
        <v>99</v>
      </c>
      <c r="C69" s="27"/>
      <c r="D69" s="27"/>
      <c r="E69" s="27"/>
      <c r="F69" s="27"/>
      <c r="G69" s="27"/>
      <c r="H69" s="27"/>
      <c r="I69" s="113">
        <f t="shared" si="7"/>
        <v>0</v>
      </c>
      <c r="J69" s="113">
        <f t="shared" si="8"/>
        <v>0</v>
      </c>
    </row>
    <row r="70" spans="1:10" x14ac:dyDescent="0.25">
      <c r="A70" s="52" t="s">
        <v>370</v>
      </c>
      <c r="B70" s="43" t="s">
        <v>100</v>
      </c>
      <c r="C70" s="27"/>
      <c r="D70" s="27"/>
      <c r="E70" s="27"/>
      <c r="F70" s="27"/>
      <c r="G70" s="27"/>
      <c r="H70" s="27"/>
      <c r="I70" s="113">
        <f t="shared" ref="I70:I101" si="14">SUM(C70,E70,G70)</f>
        <v>0</v>
      </c>
      <c r="J70" s="113">
        <f t="shared" ref="J70:J101" si="15">SUM(D70,F70,H70)</f>
        <v>0</v>
      </c>
    </row>
    <row r="71" spans="1:10" x14ac:dyDescent="0.25">
      <c r="A71" s="53" t="s">
        <v>342</v>
      </c>
      <c r="B71" s="43" t="s">
        <v>101</v>
      </c>
      <c r="C71" s="27"/>
      <c r="D71" s="27"/>
      <c r="E71" s="27"/>
      <c r="F71" s="27"/>
      <c r="G71" s="27"/>
      <c r="H71" s="27"/>
      <c r="I71" s="113">
        <f t="shared" si="14"/>
        <v>0</v>
      </c>
      <c r="J71" s="113">
        <f t="shared" si="15"/>
        <v>0</v>
      </c>
    </row>
    <row r="72" spans="1:10" x14ac:dyDescent="0.25">
      <c r="A72" s="53" t="s">
        <v>343</v>
      </c>
      <c r="B72" s="43" t="s">
        <v>101</v>
      </c>
      <c r="C72" s="27"/>
      <c r="D72" s="27"/>
      <c r="E72" s="27"/>
      <c r="F72" s="27"/>
      <c r="G72" s="27"/>
      <c r="H72" s="27"/>
      <c r="I72" s="113">
        <f t="shared" si="14"/>
        <v>0</v>
      </c>
      <c r="J72" s="113">
        <f t="shared" si="15"/>
        <v>0</v>
      </c>
    </row>
    <row r="73" spans="1:10" ht="15.6" x14ac:dyDescent="0.3">
      <c r="A73" s="123" t="s">
        <v>295</v>
      </c>
      <c r="B73" s="120" t="s">
        <v>102</v>
      </c>
      <c r="C73" s="121">
        <f>SUM(C60:C72)</f>
        <v>3562385</v>
      </c>
      <c r="D73" s="121">
        <f t="shared" ref="D73:H73" si="16">SUM(D60:D72)</f>
        <v>45111529</v>
      </c>
      <c r="E73" s="121">
        <f t="shared" si="16"/>
        <v>0</v>
      </c>
      <c r="F73" s="121">
        <f t="shared" si="16"/>
        <v>79111</v>
      </c>
      <c r="G73" s="121">
        <f t="shared" si="16"/>
        <v>0</v>
      </c>
      <c r="H73" s="121">
        <f t="shared" si="16"/>
        <v>0</v>
      </c>
      <c r="I73" s="122">
        <f t="shared" si="14"/>
        <v>3562385</v>
      </c>
      <c r="J73" s="122">
        <f t="shared" si="15"/>
        <v>45190640</v>
      </c>
    </row>
    <row r="74" spans="1:10" ht="16.2" x14ac:dyDescent="0.35">
      <c r="A74" s="104" t="s">
        <v>371</v>
      </c>
      <c r="B74" s="124"/>
      <c r="C74" s="125">
        <f>SUM(C24,C25,C50,C59,C73)</f>
        <v>7152505</v>
      </c>
      <c r="D74" s="125"/>
      <c r="E74" s="125">
        <f t="shared" ref="E74:G74" si="17">SUM(E24,E25,E50,E59,E73)</f>
        <v>178040888</v>
      </c>
      <c r="F74" s="125"/>
      <c r="G74" s="125">
        <f t="shared" si="17"/>
        <v>145333357</v>
      </c>
      <c r="H74" s="125"/>
      <c r="I74" s="126">
        <f t="shared" si="14"/>
        <v>330526750</v>
      </c>
      <c r="J74" s="126">
        <f t="shared" si="15"/>
        <v>0</v>
      </c>
    </row>
    <row r="75" spans="1:10" x14ac:dyDescent="0.25">
      <c r="A75" s="54" t="s">
        <v>103</v>
      </c>
      <c r="B75" s="43" t="s">
        <v>104</v>
      </c>
      <c r="C75" s="27"/>
      <c r="D75" s="27"/>
      <c r="E75" s="27">
        <v>280000</v>
      </c>
      <c r="F75" s="27">
        <v>41800</v>
      </c>
      <c r="G75" s="27"/>
      <c r="H75" s="27"/>
      <c r="I75" s="113">
        <f t="shared" si="14"/>
        <v>280000</v>
      </c>
      <c r="J75" s="113">
        <f t="shared" si="15"/>
        <v>41800</v>
      </c>
    </row>
    <row r="76" spans="1:10" x14ac:dyDescent="0.25">
      <c r="A76" s="54" t="s">
        <v>372</v>
      </c>
      <c r="B76" s="43" t="s">
        <v>105</v>
      </c>
      <c r="C76" s="27"/>
      <c r="D76" s="27"/>
      <c r="E76" s="27"/>
      <c r="F76" s="27"/>
      <c r="G76" s="27"/>
      <c r="H76" s="27"/>
      <c r="I76" s="113">
        <f t="shared" si="14"/>
        <v>0</v>
      </c>
      <c r="J76" s="113">
        <f t="shared" si="15"/>
        <v>0</v>
      </c>
    </row>
    <row r="77" spans="1:10" x14ac:dyDescent="0.25">
      <c r="A77" s="54" t="s">
        <v>106</v>
      </c>
      <c r="B77" s="43" t="s">
        <v>107</v>
      </c>
      <c r="C77" s="27"/>
      <c r="D77" s="27"/>
      <c r="E77" s="27"/>
      <c r="F77" s="27"/>
      <c r="G77" s="27"/>
      <c r="H77" s="27"/>
      <c r="I77" s="113">
        <f t="shared" si="14"/>
        <v>0</v>
      </c>
      <c r="J77" s="113">
        <f t="shared" si="15"/>
        <v>0</v>
      </c>
    </row>
    <row r="78" spans="1:10" x14ac:dyDescent="0.25">
      <c r="A78" s="54" t="s">
        <v>373</v>
      </c>
      <c r="B78" s="43" t="s">
        <v>108</v>
      </c>
      <c r="C78" s="27"/>
      <c r="D78" s="27"/>
      <c r="E78" s="27"/>
      <c r="F78" s="27">
        <v>470000</v>
      </c>
      <c r="G78" s="27">
        <v>370000</v>
      </c>
      <c r="H78" s="27">
        <v>920000</v>
      </c>
      <c r="I78" s="113">
        <f t="shared" si="14"/>
        <v>370000</v>
      </c>
      <c r="J78" s="113">
        <f t="shared" si="15"/>
        <v>1390000</v>
      </c>
    </row>
    <row r="79" spans="1:10" x14ac:dyDescent="0.25">
      <c r="A79" s="46" t="s">
        <v>109</v>
      </c>
      <c r="B79" s="43" t="s">
        <v>110</v>
      </c>
      <c r="C79" s="27"/>
      <c r="D79" s="27"/>
      <c r="E79" s="27"/>
      <c r="F79" s="27"/>
      <c r="G79" s="27"/>
      <c r="H79" s="27"/>
      <c r="I79" s="113">
        <f t="shared" si="14"/>
        <v>0</v>
      </c>
      <c r="J79" s="113">
        <f t="shared" si="15"/>
        <v>0</v>
      </c>
    </row>
    <row r="80" spans="1:10" x14ac:dyDescent="0.25">
      <c r="A80" s="46" t="s">
        <v>111</v>
      </c>
      <c r="B80" s="43" t="s">
        <v>112</v>
      </c>
      <c r="C80" s="27"/>
      <c r="D80" s="27"/>
      <c r="E80" s="27"/>
      <c r="F80" s="27"/>
      <c r="G80" s="27"/>
      <c r="H80" s="27"/>
      <c r="I80" s="113">
        <f t="shared" si="14"/>
        <v>0</v>
      </c>
      <c r="J80" s="113">
        <f t="shared" si="15"/>
        <v>0</v>
      </c>
    </row>
    <row r="81" spans="1:11" x14ac:dyDescent="0.25">
      <c r="A81" s="46" t="s">
        <v>113</v>
      </c>
      <c r="B81" s="43" t="s">
        <v>114</v>
      </c>
      <c r="C81" s="27"/>
      <c r="D81" s="27"/>
      <c r="E81" s="27">
        <v>75600</v>
      </c>
      <c r="F81" s="27">
        <v>140000</v>
      </c>
      <c r="G81" s="27">
        <v>99900</v>
      </c>
      <c r="H81" s="27">
        <v>230000</v>
      </c>
      <c r="I81" s="113">
        <f t="shared" si="14"/>
        <v>175500</v>
      </c>
      <c r="J81" s="113">
        <f t="shared" si="15"/>
        <v>370000</v>
      </c>
    </row>
    <row r="82" spans="1:11" ht="15.6" x14ac:dyDescent="0.3">
      <c r="A82" s="106" t="s">
        <v>296</v>
      </c>
      <c r="B82" s="120" t="s">
        <v>115</v>
      </c>
      <c r="C82" s="121">
        <f>SUM(C75:C81)</f>
        <v>0</v>
      </c>
      <c r="D82" s="121">
        <f t="shared" ref="D82:H82" si="18">SUM(D75:D81)</f>
        <v>0</v>
      </c>
      <c r="E82" s="121">
        <f t="shared" si="18"/>
        <v>355600</v>
      </c>
      <c r="F82" s="121">
        <f t="shared" si="18"/>
        <v>651800</v>
      </c>
      <c r="G82" s="121">
        <f t="shared" si="18"/>
        <v>469900</v>
      </c>
      <c r="H82" s="121">
        <f t="shared" si="18"/>
        <v>1150000</v>
      </c>
      <c r="I82" s="122">
        <f t="shared" si="14"/>
        <v>825500</v>
      </c>
      <c r="J82" s="122">
        <f t="shared" si="15"/>
        <v>1801800</v>
      </c>
      <c r="K82" s="67"/>
    </row>
    <row r="83" spans="1:11" x14ac:dyDescent="0.25">
      <c r="A83" s="50" t="s">
        <v>116</v>
      </c>
      <c r="B83" s="43" t="s">
        <v>117</v>
      </c>
      <c r="C83" s="27"/>
      <c r="D83" s="27"/>
      <c r="E83" s="27"/>
      <c r="F83" s="27"/>
      <c r="G83" s="27"/>
      <c r="H83" s="27">
        <v>660000</v>
      </c>
      <c r="I83" s="113">
        <f t="shared" si="14"/>
        <v>0</v>
      </c>
      <c r="J83" s="113">
        <f t="shared" si="15"/>
        <v>660000</v>
      </c>
    </row>
    <row r="84" spans="1:11" x14ac:dyDescent="0.25">
      <c r="A84" s="50" t="s">
        <v>118</v>
      </c>
      <c r="B84" s="43" t="s">
        <v>119</v>
      </c>
      <c r="C84" s="27"/>
      <c r="D84" s="27"/>
      <c r="E84" s="27"/>
      <c r="F84" s="27"/>
      <c r="G84" s="27"/>
      <c r="H84" s="27"/>
      <c r="I84" s="113">
        <f t="shared" si="14"/>
        <v>0</v>
      </c>
      <c r="J84" s="113">
        <f t="shared" si="15"/>
        <v>0</v>
      </c>
    </row>
    <row r="85" spans="1:11" x14ac:dyDescent="0.25">
      <c r="A85" s="50" t="s">
        <v>120</v>
      </c>
      <c r="B85" s="43" t="s">
        <v>121</v>
      </c>
      <c r="C85" s="27"/>
      <c r="D85" s="27"/>
      <c r="E85" s="27"/>
      <c r="F85" s="27"/>
      <c r="G85" s="27"/>
      <c r="H85" s="27"/>
      <c r="I85" s="113">
        <f t="shared" si="14"/>
        <v>0</v>
      </c>
      <c r="J85" s="113">
        <f t="shared" si="15"/>
        <v>0</v>
      </c>
    </row>
    <row r="86" spans="1:11" x14ac:dyDescent="0.25">
      <c r="A86" s="50" t="s">
        <v>122</v>
      </c>
      <c r="B86" s="43" t="s">
        <v>123</v>
      </c>
      <c r="C86" s="27"/>
      <c r="D86" s="27"/>
      <c r="E86" s="27"/>
      <c r="F86" s="27"/>
      <c r="G86" s="27"/>
      <c r="H86" s="27">
        <v>175000</v>
      </c>
      <c r="I86" s="113">
        <f t="shared" si="14"/>
        <v>0</v>
      </c>
      <c r="J86" s="113">
        <f t="shared" si="15"/>
        <v>175000</v>
      </c>
    </row>
    <row r="87" spans="1:11" ht="15.6" x14ac:dyDescent="0.3">
      <c r="A87" s="123" t="s">
        <v>297</v>
      </c>
      <c r="B87" s="120" t="s">
        <v>124</v>
      </c>
      <c r="C87" s="121">
        <f>SUM(C83:C86)</f>
        <v>0</v>
      </c>
      <c r="D87" s="121">
        <f t="shared" ref="D87:H87" si="19">SUM(D83:D86)</f>
        <v>0</v>
      </c>
      <c r="E87" s="121">
        <f t="shared" si="19"/>
        <v>0</v>
      </c>
      <c r="F87" s="121">
        <f t="shared" si="19"/>
        <v>0</v>
      </c>
      <c r="G87" s="121">
        <f t="shared" si="19"/>
        <v>0</v>
      </c>
      <c r="H87" s="121">
        <f t="shared" si="19"/>
        <v>835000</v>
      </c>
      <c r="I87" s="122">
        <f t="shared" si="14"/>
        <v>0</v>
      </c>
      <c r="J87" s="122">
        <f t="shared" si="15"/>
        <v>835000</v>
      </c>
    </row>
    <row r="88" spans="1:11" ht="26.4" x14ac:dyDescent="0.25">
      <c r="A88" s="50" t="s">
        <v>125</v>
      </c>
      <c r="B88" s="43" t="s">
        <v>126</v>
      </c>
      <c r="C88" s="27"/>
      <c r="D88" s="27"/>
      <c r="E88" s="27"/>
      <c r="F88" s="27"/>
      <c r="G88" s="27"/>
      <c r="H88" s="27"/>
      <c r="I88" s="113">
        <f t="shared" si="14"/>
        <v>0</v>
      </c>
      <c r="J88" s="113">
        <f t="shared" si="15"/>
        <v>0</v>
      </c>
    </row>
    <row r="89" spans="1:11" ht="26.4" x14ac:dyDescent="0.25">
      <c r="A89" s="50" t="s">
        <v>374</v>
      </c>
      <c r="B89" s="43" t="s">
        <v>127</v>
      </c>
      <c r="C89" s="27"/>
      <c r="D89" s="27"/>
      <c r="E89" s="27"/>
      <c r="F89" s="27"/>
      <c r="G89" s="27"/>
      <c r="H89" s="27"/>
      <c r="I89" s="113">
        <f t="shared" si="14"/>
        <v>0</v>
      </c>
      <c r="J89" s="113">
        <f t="shared" si="15"/>
        <v>0</v>
      </c>
    </row>
    <row r="90" spans="1:11" ht="26.4" x14ac:dyDescent="0.25">
      <c r="A90" s="50" t="s">
        <v>375</v>
      </c>
      <c r="B90" s="43" t="s">
        <v>128</v>
      </c>
      <c r="C90" s="27"/>
      <c r="D90" s="27"/>
      <c r="E90" s="27"/>
      <c r="F90" s="27"/>
      <c r="G90" s="27"/>
      <c r="H90" s="27"/>
      <c r="I90" s="113">
        <f t="shared" si="14"/>
        <v>0</v>
      </c>
      <c r="J90" s="113">
        <f t="shared" si="15"/>
        <v>0</v>
      </c>
    </row>
    <row r="91" spans="1:11" x14ac:dyDescent="0.25">
      <c r="A91" s="50" t="s">
        <v>376</v>
      </c>
      <c r="B91" s="43" t="s">
        <v>129</v>
      </c>
      <c r="C91" s="27"/>
      <c r="D91" s="27"/>
      <c r="E91" s="27"/>
      <c r="F91" s="27"/>
      <c r="G91" s="27"/>
      <c r="H91" s="27"/>
      <c r="I91" s="113">
        <f t="shared" si="14"/>
        <v>0</v>
      </c>
      <c r="J91" s="113">
        <f t="shared" si="15"/>
        <v>0</v>
      </c>
    </row>
    <row r="92" spans="1:11" ht="26.4" x14ac:dyDescent="0.25">
      <c r="A92" s="50" t="s">
        <v>377</v>
      </c>
      <c r="B92" s="43" t="s">
        <v>130</v>
      </c>
      <c r="C92" s="27"/>
      <c r="D92" s="27"/>
      <c r="E92" s="27"/>
      <c r="F92" s="27"/>
      <c r="G92" s="27"/>
      <c r="H92" s="27"/>
      <c r="I92" s="113">
        <f t="shared" si="14"/>
        <v>0</v>
      </c>
      <c r="J92" s="113">
        <f t="shared" si="15"/>
        <v>0</v>
      </c>
    </row>
    <row r="93" spans="1:11" ht="26.4" x14ac:dyDescent="0.25">
      <c r="A93" s="50" t="s">
        <v>378</v>
      </c>
      <c r="B93" s="43" t="s">
        <v>131</v>
      </c>
      <c r="C93" s="27"/>
      <c r="D93" s="27"/>
      <c r="E93" s="27"/>
      <c r="F93" s="27"/>
      <c r="G93" s="27"/>
      <c r="H93" s="27"/>
      <c r="I93" s="113">
        <f t="shared" si="14"/>
        <v>0</v>
      </c>
      <c r="J93" s="113">
        <f t="shared" si="15"/>
        <v>0</v>
      </c>
    </row>
    <row r="94" spans="1:11" x14ac:dyDescent="0.25">
      <c r="A94" s="50" t="s">
        <v>132</v>
      </c>
      <c r="B94" s="43" t="s">
        <v>133</v>
      </c>
      <c r="C94" s="27"/>
      <c r="D94" s="27"/>
      <c r="E94" s="27"/>
      <c r="F94" s="27"/>
      <c r="G94" s="27"/>
      <c r="H94" s="27"/>
      <c r="I94" s="113">
        <f t="shared" si="14"/>
        <v>0</v>
      </c>
      <c r="J94" s="113">
        <f t="shared" si="15"/>
        <v>0</v>
      </c>
    </row>
    <row r="95" spans="1:11" x14ac:dyDescent="0.25">
      <c r="A95" s="50" t="s">
        <v>379</v>
      </c>
      <c r="B95" s="43" t="s">
        <v>134</v>
      </c>
      <c r="C95" s="27"/>
      <c r="D95" s="27"/>
      <c r="E95" s="27"/>
      <c r="F95" s="27"/>
      <c r="G95" s="27"/>
      <c r="H95" s="27"/>
      <c r="I95" s="113">
        <f t="shared" si="14"/>
        <v>0</v>
      </c>
      <c r="J95" s="113">
        <f t="shared" si="15"/>
        <v>0</v>
      </c>
    </row>
    <row r="96" spans="1:11" ht="15.6" x14ac:dyDescent="0.3">
      <c r="A96" s="123" t="s">
        <v>298</v>
      </c>
      <c r="B96" s="120" t="s">
        <v>135</v>
      </c>
      <c r="C96" s="121">
        <f>SUM(C88:C95)</f>
        <v>0</v>
      </c>
      <c r="D96" s="121">
        <f t="shared" ref="D96:H96" si="20">SUM(D88:D95)</f>
        <v>0</v>
      </c>
      <c r="E96" s="121">
        <f t="shared" si="20"/>
        <v>0</v>
      </c>
      <c r="F96" s="121">
        <f t="shared" si="20"/>
        <v>0</v>
      </c>
      <c r="G96" s="121">
        <f t="shared" si="20"/>
        <v>0</v>
      </c>
      <c r="H96" s="121">
        <f t="shared" si="20"/>
        <v>0</v>
      </c>
      <c r="I96" s="122">
        <f t="shared" si="14"/>
        <v>0</v>
      </c>
      <c r="J96" s="122">
        <f t="shared" si="15"/>
        <v>0</v>
      </c>
    </row>
    <row r="97" spans="1:10" ht="16.2" x14ac:dyDescent="0.35">
      <c r="A97" s="90" t="s">
        <v>380</v>
      </c>
      <c r="B97" s="131"/>
      <c r="C97" s="132">
        <f>SUM(C82,C87,C96)</f>
        <v>0</v>
      </c>
      <c r="D97" s="132"/>
      <c r="E97" s="132">
        <f t="shared" ref="E97:G97" si="21">SUM(E82,E87,E96)</f>
        <v>355600</v>
      </c>
      <c r="F97" s="132"/>
      <c r="G97" s="132">
        <f t="shared" si="21"/>
        <v>469900</v>
      </c>
      <c r="H97" s="132"/>
      <c r="I97" s="133">
        <f t="shared" si="14"/>
        <v>825500</v>
      </c>
      <c r="J97" s="133">
        <f t="shared" si="15"/>
        <v>0</v>
      </c>
    </row>
    <row r="98" spans="1:10" s="5" customFormat="1" ht="15.6" x14ac:dyDescent="0.25">
      <c r="A98" s="86" t="s">
        <v>381</v>
      </c>
      <c r="B98" s="134" t="s">
        <v>136</v>
      </c>
      <c r="C98" s="129">
        <f>SUM(C74+C97)</f>
        <v>7152505</v>
      </c>
      <c r="D98" s="129">
        <v>48523608</v>
      </c>
      <c r="E98" s="129">
        <f>SUM(E74+E97)</f>
        <v>178396488</v>
      </c>
      <c r="F98" s="129">
        <v>207174601</v>
      </c>
      <c r="G98" s="129">
        <f>SUM(G74+G97)</f>
        <v>145803257</v>
      </c>
      <c r="H98" s="129">
        <v>132919020</v>
      </c>
      <c r="I98" s="130">
        <f t="shared" si="14"/>
        <v>331352250</v>
      </c>
      <c r="J98" s="130">
        <f t="shared" si="15"/>
        <v>388617229</v>
      </c>
    </row>
    <row r="99" spans="1:10" x14ac:dyDescent="0.25">
      <c r="A99" s="50" t="s">
        <v>382</v>
      </c>
      <c r="B99" s="45" t="s">
        <v>137</v>
      </c>
      <c r="C99" s="27"/>
      <c r="D99" s="27"/>
      <c r="E99" s="27"/>
      <c r="F99" s="27"/>
      <c r="G99" s="27"/>
      <c r="H99" s="27"/>
      <c r="I99" s="113">
        <f t="shared" si="14"/>
        <v>0</v>
      </c>
      <c r="J99" s="113">
        <f t="shared" si="15"/>
        <v>0</v>
      </c>
    </row>
    <row r="100" spans="1:10" ht="26.4" x14ac:dyDescent="0.25">
      <c r="A100" s="50" t="s">
        <v>138</v>
      </c>
      <c r="B100" s="45" t="s">
        <v>139</v>
      </c>
      <c r="C100" s="27"/>
      <c r="D100" s="27"/>
      <c r="E100" s="27"/>
      <c r="F100" s="27"/>
      <c r="G100" s="27"/>
      <c r="H100" s="27"/>
      <c r="I100" s="113">
        <f t="shared" si="14"/>
        <v>0</v>
      </c>
      <c r="J100" s="113">
        <f t="shared" si="15"/>
        <v>0</v>
      </c>
    </row>
    <row r="101" spans="1:10" x14ac:dyDescent="0.25">
      <c r="A101" s="50" t="s">
        <v>383</v>
      </c>
      <c r="B101" s="45" t="s">
        <v>140</v>
      </c>
      <c r="C101" s="27"/>
      <c r="D101" s="27"/>
      <c r="E101" s="27"/>
      <c r="F101" s="27"/>
      <c r="G101" s="27"/>
      <c r="H101" s="27"/>
      <c r="I101" s="113">
        <f t="shared" si="14"/>
        <v>0</v>
      </c>
      <c r="J101" s="113">
        <f t="shared" si="15"/>
        <v>0</v>
      </c>
    </row>
    <row r="102" spans="1:10" x14ac:dyDescent="0.25">
      <c r="A102" s="74" t="s">
        <v>299</v>
      </c>
      <c r="B102" s="47" t="s">
        <v>141</v>
      </c>
      <c r="C102" s="27">
        <f>SUM(C99:C101)</f>
        <v>0</v>
      </c>
      <c r="D102" s="27">
        <f t="shared" ref="D102:H102" si="22">SUM(D99:D101)</f>
        <v>0</v>
      </c>
      <c r="E102" s="27">
        <f t="shared" si="22"/>
        <v>0</v>
      </c>
      <c r="F102" s="27">
        <f t="shared" si="22"/>
        <v>0</v>
      </c>
      <c r="G102" s="27">
        <f t="shared" si="22"/>
        <v>0</v>
      </c>
      <c r="H102" s="27">
        <f t="shared" si="22"/>
        <v>0</v>
      </c>
      <c r="I102" s="113">
        <f t="shared" ref="I102:I123" si="23">SUM(C102,E102,G102)</f>
        <v>0</v>
      </c>
      <c r="J102" s="113">
        <f t="shared" ref="J102:J123" si="24">SUM(D102,F102,H102)</f>
        <v>0</v>
      </c>
    </row>
    <row r="103" spans="1:10" x14ac:dyDescent="0.25">
      <c r="A103" s="56" t="s">
        <v>384</v>
      </c>
      <c r="B103" s="45" t="s">
        <v>142</v>
      </c>
      <c r="C103" s="27"/>
      <c r="D103" s="27"/>
      <c r="E103" s="27"/>
      <c r="F103" s="27"/>
      <c r="G103" s="27"/>
      <c r="H103" s="27"/>
      <c r="I103" s="113">
        <f t="shared" si="23"/>
        <v>0</v>
      </c>
      <c r="J103" s="113">
        <f t="shared" si="24"/>
        <v>0</v>
      </c>
    </row>
    <row r="104" spans="1:10" x14ac:dyDescent="0.25">
      <c r="A104" s="56" t="s">
        <v>302</v>
      </c>
      <c r="B104" s="45" t="s">
        <v>143</v>
      </c>
      <c r="C104" s="27"/>
      <c r="D104" s="27"/>
      <c r="E104" s="27"/>
      <c r="F104" s="27"/>
      <c r="G104" s="27"/>
      <c r="H104" s="27"/>
      <c r="I104" s="113">
        <f t="shared" si="23"/>
        <v>0</v>
      </c>
      <c r="J104" s="113">
        <f t="shared" si="24"/>
        <v>0</v>
      </c>
    </row>
    <row r="105" spans="1:10" x14ac:dyDescent="0.25">
      <c r="A105" s="50" t="s">
        <v>144</v>
      </c>
      <c r="B105" s="45" t="s">
        <v>145</v>
      </c>
      <c r="C105" s="27"/>
      <c r="D105" s="27"/>
      <c r="E105" s="27"/>
      <c r="F105" s="27"/>
      <c r="G105" s="27"/>
      <c r="H105" s="27"/>
      <c r="I105" s="113">
        <f t="shared" si="23"/>
        <v>0</v>
      </c>
      <c r="J105" s="113">
        <f t="shared" si="24"/>
        <v>0</v>
      </c>
    </row>
    <row r="106" spans="1:10" x14ac:dyDescent="0.25">
      <c r="A106" s="50" t="s">
        <v>385</v>
      </c>
      <c r="B106" s="45" t="s">
        <v>146</v>
      </c>
      <c r="C106" s="27"/>
      <c r="D106" s="27"/>
      <c r="E106" s="27"/>
      <c r="F106" s="27"/>
      <c r="G106" s="27"/>
      <c r="H106" s="27"/>
      <c r="I106" s="113">
        <f t="shared" si="23"/>
        <v>0</v>
      </c>
      <c r="J106" s="113">
        <f t="shared" si="24"/>
        <v>0</v>
      </c>
    </row>
    <row r="107" spans="1:10" x14ac:dyDescent="0.25">
      <c r="A107" s="76" t="s">
        <v>300</v>
      </c>
      <c r="B107" s="47" t="s">
        <v>147</v>
      </c>
      <c r="C107" s="27">
        <f>SUM(C103:C106)</f>
        <v>0</v>
      </c>
      <c r="D107" s="27">
        <f t="shared" ref="D107:H107" si="25">SUM(D103:D106)</f>
        <v>0</v>
      </c>
      <c r="E107" s="27">
        <f t="shared" si="25"/>
        <v>0</v>
      </c>
      <c r="F107" s="27">
        <f t="shared" si="25"/>
        <v>0</v>
      </c>
      <c r="G107" s="27">
        <f t="shared" si="25"/>
        <v>0</v>
      </c>
      <c r="H107" s="27">
        <f t="shared" si="25"/>
        <v>0</v>
      </c>
      <c r="I107" s="113">
        <f t="shared" si="23"/>
        <v>0</v>
      </c>
      <c r="J107" s="113">
        <f t="shared" si="24"/>
        <v>0</v>
      </c>
    </row>
    <row r="108" spans="1:10" x14ac:dyDescent="0.25">
      <c r="A108" s="56" t="s">
        <v>148</v>
      </c>
      <c r="B108" s="45" t="s">
        <v>149</v>
      </c>
      <c r="C108" s="27"/>
      <c r="D108" s="27"/>
      <c r="E108" s="27"/>
      <c r="F108" s="27"/>
      <c r="G108" s="27"/>
      <c r="H108" s="27"/>
      <c r="I108" s="113">
        <f t="shared" si="23"/>
        <v>0</v>
      </c>
      <c r="J108" s="113">
        <f t="shared" si="24"/>
        <v>0</v>
      </c>
    </row>
    <row r="109" spans="1:10" x14ac:dyDescent="0.25">
      <c r="A109" s="56" t="s">
        <v>150</v>
      </c>
      <c r="B109" s="45" t="s">
        <v>151</v>
      </c>
      <c r="C109" s="27"/>
      <c r="D109" s="27"/>
      <c r="E109" s="27"/>
      <c r="F109" s="27"/>
      <c r="G109" s="27"/>
      <c r="H109" s="27"/>
      <c r="I109" s="113">
        <f t="shared" si="23"/>
        <v>0</v>
      </c>
      <c r="J109" s="113">
        <f t="shared" si="24"/>
        <v>0</v>
      </c>
    </row>
    <row r="110" spans="1:10" x14ac:dyDescent="0.25">
      <c r="A110" s="56" t="s">
        <v>386</v>
      </c>
      <c r="B110" s="45" t="s">
        <v>153</v>
      </c>
      <c r="C110" s="27">
        <v>259260016</v>
      </c>
      <c r="D110" s="27"/>
      <c r="E110" s="27"/>
      <c r="F110" s="27"/>
      <c r="G110" s="27"/>
      <c r="H110" s="27"/>
      <c r="I110" s="113">
        <f t="shared" si="23"/>
        <v>259260016</v>
      </c>
      <c r="J110" s="113">
        <f t="shared" si="24"/>
        <v>0</v>
      </c>
    </row>
    <row r="111" spans="1:10" x14ac:dyDescent="0.25">
      <c r="A111" s="76" t="s">
        <v>152</v>
      </c>
      <c r="B111" s="47" t="s">
        <v>153</v>
      </c>
      <c r="C111" s="27">
        <f>SUM(C108:C110)</f>
        <v>259260016</v>
      </c>
      <c r="D111" s="27">
        <v>288570651</v>
      </c>
      <c r="E111" s="27">
        <f>SUM(E108:E110)</f>
        <v>0</v>
      </c>
      <c r="F111" s="27"/>
      <c r="G111" s="27"/>
      <c r="H111" s="27"/>
      <c r="I111" s="113">
        <f t="shared" si="23"/>
        <v>259260016</v>
      </c>
      <c r="J111" s="113">
        <f t="shared" si="24"/>
        <v>288570651</v>
      </c>
    </row>
    <row r="112" spans="1:10" x14ac:dyDescent="0.25">
      <c r="A112" s="56" t="s">
        <v>154</v>
      </c>
      <c r="B112" s="45" t="s">
        <v>155</v>
      </c>
      <c r="C112" s="27"/>
      <c r="D112" s="27"/>
      <c r="E112" s="27"/>
      <c r="F112" s="27"/>
      <c r="G112" s="27"/>
      <c r="H112" s="27"/>
      <c r="I112" s="113">
        <f t="shared" si="23"/>
        <v>0</v>
      </c>
      <c r="J112" s="113">
        <f t="shared" si="24"/>
        <v>0</v>
      </c>
    </row>
    <row r="113" spans="1:10" x14ac:dyDescent="0.25">
      <c r="A113" s="56" t="s">
        <v>156</v>
      </c>
      <c r="B113" s="45" t="s">
        <v>157</v>
      </c>
      <c r="C113" s="27"/>
      <c r="D113" s="27"/>
      <c r="E113" s="27"/>
      <c r="F113" s="27"/>
      <c r="G113" s="27"/>
      <c r="H113" s="27"/>
      <c r="I113" s="113">
        <f t="shared" si="23"/>
        <v>0</v>
      </c>
      <c r="J113" s="113">
        <f t="shared" si="24"/>
        <v>0</v>
      </c>
    </row>
    <row r="114" spans="1:10" x14ac:dyDescent="0.25">
      <c r="A114" s="56" t="s">
        <v>158</v>
      </c>
      <c r="B114" s="45" t="s">
        <v>159</v>
      </c>
      <c r="C114" s="27"/>
      <c r="D114" s="27"/>
      <c r="E114" s="27"/>
      <c r="F114" s="27"/>
      <c r="G114" s="27"/>
      <c r="H114" s="27"/>
      <c r="I114" s="113">
        <f t="shared" si="23"/>
        <v>0</v>
      </c>
      <c r="J114" s="113">
        <f t="shared" si="24"/>
        <v>0</v>
      </c>
    </row>
    <row r="115" spans="1:10" s="5" customFormat="1" x14ac:dyDescent="0.25">
      <c r="A115" s="95" t="s">
        <v>301</v>
      </c>
      <c r="B115" s="48" t="s">
        <v>160</v>
      </c>
      <c r="C115" s="27">
        <v>259260016</v>
      </c>
      <c r="D115" s="27">
        <v>288570651</v>
      </c>
      <c r="E115" s="27">
        <f>SUM(E112:E114)</f>
        <v>0</v>
      </c>
      <c r="F115" s="27"/>
      <c r="G115" s="27"/>
      <c r="H115" s="27"/>
      <c r="I115" s="113">
        <f t="shared" si="23"/>
        <v>259260016</v>
      </c>
      <c r="J115" s="113">
        <f t="shared" si="24"/>
        <v>288570651</v>
      </c>
    </row>
    <row r="116" spans="1:10" x14ac:dyDescent="0.25">
      <c r="A116" s="56" t="s">
        <v>161</v>
      </c>
      <c r="B116" s="45" t="s">
        <v>162</v>
      </c>
      <c r="C116" s="27"/>
      <c r="D116" s="27"/>
      <c r="E116" s="27"/>
      <c r="F116" s="27"/>
      <c r="G116" s="27"/>
      <c r="H116" s="27"/>
      <c r="I116" s="113">
        <f t="shared" si="23"/>
        <v>0</v>
      </c>
      <c r="J116" s="113">
        <f t="shared" si="24"/>
        <v>0</v>
      </c>
    </row>
    <row r="117" spans="1:10" x14ac:dyDescent="0.25">
      <c r="A117" s="50" t="s">
        <v>163</v>
      </c>
      <c r="B117" s="45" t="s">
        <v>164</v>
      </c>
      <c r="C117" s="27"/>
      <c r="D117" s="27"/>
      <c r="E117" s="27"/>
      <c r="F117" s="27"/>
      <c r="G117" s="27"/>
      <c r="H117" s="27"/>
      <c r="I117" s="113">
        <f t="shared" si="23"/>
        <v>0</v>
      </c>
      <c r="J117" s="113">
        <f t="shared" si="24"/>
        <v>0</v>
      </c>
    </row>
    <row r="118" spans="1:10" x14ac:dyDescent="0.25">
      <c r="A118" s="56" t="s">
        <v>387</v>
      </c>
      <c r="B118" s="45" t="s">
        <v>165</v>
      </c>
      <c r="C118" s="27"/>
      <c r="D118" s="27"/>
      <c r="E118" s="27"/>
      <c r="F118" s="27"/>
      <c r="G118" s="27"/>
      <c r="H118" s="27"/>
      <c r="I118" s="113">
        <f t="shared" si="23"/>
        <v>0</v>
      </c>
      <c r="J118" s="113">
        <f t="shared" si="24"/>
        <v>0</v>
      </c>
    </row>
    <row r="119" spans="1:10" x14ac:dyDescent="0.25">
      <c r="A119" s="56" t="s">
        <v>303</v>
      </c>
      <c r="B119" s="45" t="s">
        <v>166</v>
      </c>
      <c r="C119" s="27"/>
      <c r="D119" s="27"/>
      <c r="E119" s="27"/>
      <c r="F119" s="27"/>
      <c r="G119" s="27"/>
      <c r="H119" s="27"/>
      <c r="I119" s="113">
        <f t="shared" si="23"/>
        <v>0</v>
      </c>
      <c r="J119" s="113">
        <f t="shared" si="24"/>
        <v>0</v>
      </c>
    </row>
    <row r="120" spans="1:10" x14ac:dyDescent="0.25">
      <c r="A120" s="95" t="s">
        <v>304</v>
      </c>
      <c r="B120" s="48" t="s">
        <v>167</v>
      </c>
      <c r="C120" s="27">
        <f>SUM(C116:C119)</f>
        <v>0</v>
      </c>
      <c r="D120" s="27"/>
      <c r="E120" s="27">
        <f>SUM(E116:E119)</f>
        <v>0</v>
      </c>
      <c r="F120" s="27"/>
      <c r="G120" s="27"/>
      <c r="H120" s="27"/>
      <c r="I120" s="113">
        <f t="shared" si="23"/>
        <v>0</v>
      </c>
      <c r="J120" s="113">
        <f t="shared" si="24"/>
        <v>0</v>
      </c>
    </row>
    <row r="121" spans="1:10" x14ac:dyDescent="0.25">
      <c r="A121" s="50" t="s">
        <v>168</v>
      </c>
      <c r="B121" s="45" t="s">
        <v>169</v>
      </c>
      <c r="C121" s="27"/>
      <c r="D121" s="27"/>
      <c r="E121" s="27"/>
      <c r="F121" s="27"/>
      <c r="G121" s="27"/>
      <c r="H121" s="27"/>
      <c r="I121" s="113">
        <f t="shared" si="23"/>
        <v>0</v>
      </c>
      <c r="J121" s="113">
        <f t="shared" si="24"/>
        <v>0</v>
      </c>
    </row>
    <row r="122" spans="1:10" ht="15.6" x14ac:dyDescent="0.25">
      <c r="A122" s="77" t="s">
        <v>388</v>
      </c>
      <c r="B122" s="78" t="s">
        <v>170</v>
      </c>
      <c r="C122" s="128">
        <f>SUM(C102,C107,C111,C115&gt;C120,C121)</f>
        <v>259260017</v>
      </c>
      <c r="D122" s="128">
        <v>288570651</v>
      </c>
      <c r="E122" s="128">
        <f>SUM(E102,E107,E111,E115&gt;E120,E121)</f>
        <v>0</v>
      </c>
      <c r="F122" s="128"/>
      <c r="G122" s="128"/>
      <c r="H122" s="128"/>
      <c r="I122" s="122">
        <f t="shared" si="23"/>
        <v>259260017</v>
      </c>
      <c r="J122" s="122">
        <f t="shared" si="24"/>
        <v>288570651</v>
      </c>
    </row>
    <row r="123" spans="1:10" ht="15.6" x14ac:dyDescent="0.3">
      <c r="A123" s="135" t="s">
        <v>318</v>
      </c>
      <c r="B123" s="136"/>
      <c r="C123" s="129">
        <f>SUM(C98+C122)</f>
        <v>266412522</v>
      </c>
      <c r="D123" s="129">
        <f t="shared" ref="D123:H123" si="26">SUM(D98+D122)</f>
        <v>337094259</v>
      </c>
      <c r="E123" s="129">
        <f t="shared" si="26"/>
        <v>178396488</v>
      </c>
      <c r="F123" s="129">
        <f t="shared" si="26"/>
        <v>207174601</v>
      </c>
      <c r="G123" s="129">
        <f t="shared" si="26"/>
        <v>145803257</v>
      </c>
      <c r="H123" s="129">
        <f t="shared" si="26"/>
        <v>132919020</v>
      </c>
      <c r="I123" s="130">
        <f t="shared" si="23"/>
        <v>590612267</v>
      </c>
      <c r="J123" s="130">
        <f t="shared" si="24"/>
        <v>677187880</v>
      </c>
    </row>
  </sheetData>
  <mergeCells count="2">
    <mergeCell ref="A2:I2"/>
    <mergeCell ref="A1:J1"/>
  </mergeCells>
  <pageMargins left="0.47244094488188981" right="0.51181102362204722" top="0.39370078740157483" bottom="0.19685039370078741" header="0.19685039370078741" footer="0.31496062992125984"/>
  <pageSetup paperSize="8" scale="55" orientation="landscape" r:id="rId1"/>
  <headerFooter>
    <oddHeader xml:space="preserve">&amp;R5. melléklet a Dél-Mezőföldi Többcélú Társulás 2020. évi költségvetéséhez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view="pageLayout" zoomScaleNormal="100" workbookViewId="0">
      <selection sqref="A1:J1"/>
    </sheetView>
  </sheetViews>
  <sheetFormatPr defaultColWidth="9.109375" defaultRowHeight="13.8" x14ac:dyDescent="0.3"/>
  <cols>
    <col min="1" max="1" width="46.6640625" style="2" customWidth="1"/>
    <col min="2" max="2" width="9.109375" style="8"/>
    <col min="3" max="3" width="17.88671875" style="64" bestFit="1" customWidth="1"/>
    <col min="4" max="4" width="16.5546875" style="64" bestFit="1" customWidth="1"/>
    <col min="5" max="6" width="18.44140625" style="2" customWidth="1"/>
    <col min="7" max="10" width="19" style="2" customWidth="1"/>
    <col min="11" max="15" width="9.109375" style="2"/>
    <col min="16" max="16" width="9.44140625" style="2" bestFit="1" customWidth="1"/>
    <col min="17" max="16384" width="9.109375" style="2"/>
  </cols>
  <sheetData>
    <row r="1" spans="1:10" ht="43.2" customHeight="1" x14ac:dyDescent="0.35">
      <c r="A1" s="152" t="s">
        <v>441</v>
      </c>
      <c r="B1" s="152"/>
      <c r="C1" s="152"/>
      <c r="D1" s="153"/>
      <c r="E1" s="153"/>
      <c r="F1" s="153"/>
      <c r="G1" s="153"/>
      <c r="H1" s="153"/>
      <c r="I1" s="153"/>
      <c r="J1" s="153"/>
    </row>
    <row r="2" spans="1:10" ht="24" customHeight="1" x14ac:dyDescent="0.3">
      <c r="A2" s="156" t="s">
        <v>417</v>
      </c>
      <c r="B2" s="157"/>
      <c r="C2" s="157"/>
      <c r="D2" s="157"/>
      <c r="E2" s="158"/>
      <c r="F2" s="158"/>
      <c r="G2" s="158"/>
      <c r="H2" s="158"/>
      <c r="I2" s="158"/>
      <c r="J2" s="158"/>
    </row>
    <row r="3" spans="1:10" ht="18" x14ac:dyDescent="0.3">
      <c r="A3" s="3"/>
    </row>
    <row r="4" spans="1:10" x14ac:dyDescent="0.3">
      <c r="A4" s="4" t="s">
        <v>424</v>
      </c>
    </row>
    <row r="5" spans="1:10" ht="79.2" x14ac:dyDescent="0.3">
      <c r="A5" s="109" t="s">
        <v>0</v>
      </c>
      <c r="B5" s="110" t="s">
        <v>389</v>
      </c>
      <c r="C5" s="111" t="s">
        <v>436</v>
      </c>
      <c r="D5" s="111" t="s">
        <v>428</v>
      </c>
      <c r="E5" s="111" t="s">
        <v>429</v>
      </c>
      <c r="F5" s="111" t="s">
        <v>437</v>
      </c>
      <c r="G5" s="111" t="s">
        <v>421</v>
      </c>
      <c r="H5" s="111" t="s">
        <v>432</v>
      </c>
      <c r="I5" s="112" t="s">
        <v>434</v>
      </c>
      <c r="J5" s="112" t="s">
        <v>435</v>
      </c>
    </row>
    <row r="6" spans="1:10" ht="14.4" x14ac:dyDescent="0.3">
      <c r="A6" s="44" t="s">
        <v>390</v>
      </c>
      <c r="B6" s="46" t="s">
        <v>171</v>
      </c>
      <c r="C6" s="68"/>
      <c r="D6" s="68"/>
      <c r="E6" s="62"/>
      <c r="F6" s="62"/>
      <c r="G6" s="69"/>
      <c r="H6" s="69"/>
      <c r="I6" s="69">
        <f t="shared" ref="I6:I37" si="0">G6+E6+C6</f>
        <v>0</v>
      </c>
      <c r="J6" s="69">
        <f t="shared" ref="J6:J37" si="1">H6+F6+D6</f>
        <v>0</v>
      </c>
    </row>
    <row r="7" spans="1:10" ht="26.4" x14ac:dyDescent="0.3">
      <c r="A7" s="45" t="s">
        <v>172</v>
      </c>
      <c r="B7" s="46" t="s">
        <v>173</v>
      </c>
      <c r="C7" s="68"/>
      <c r="D7" s="68"/>
      <c r="E7" s="62"/>
      <c r="F7" s="62"/>
      <c r="G7" s="69"/>
      <c r="H7" s="69"/>
      <c r="I7" s="69">
        <f t="shared" si="0"/>
        <v>0</v>
      </c>
      <c r="J7" s="69">
        <f t="shared" si="1"/>
        <v>0</v>
      </c>
    </row>
    <row r="8" spans="1:10" ht="26.4" x14ac:dyDescent="0.3">
      <c r="A8" s="45" t="s">
        <v>174</v>
      </c>
      <c r="B8" s="46" t="s">
        <v>175</v>
      </c>
      <c r="C8" s="68"/>
      <c r="D8" s="68"/>
      <c r="E8" s="62"/>
      <c r="F8" s="62"/>
      <c r="G8" s="69"/>
      <c r="H8" s="69"/>
      <c r="I8" s="69">
        <f t="shared" si="0"/>
        <v>0</v>
      </c>
      <c r="J8" s="69">
        <f t="shared" si="1"/>
        <v>0</v>
      </c>
    </row>
    <row r="9" spans="1:10" ht="26.4" x14ac:dyDescent="0.3">
      <c r="A9" s="45" t="s">
        <v>176</v>
      </c>
      <c r="B9" s="46" t="s">
        <v>177</v>
      </c>
      <c r="C9" s="68"/>
      <c r="D9" s="68"/>
      <c r="E9" s="62"/>
      <c r="F9" s="62"/>
      <c r="G9" s="69"/>
      <c r="H9" s="69"/>
      <c r="I9" s="69">
        <f t="shared" si="0"/>
        <v>0</v>
      </c>
      <c r="J9" s="69">
        <f t="shared" si="1"/>
        <v>0</v>
      </c>
    </row>
    <row r="10" spans="1:10" ht="14.4" x14ac:dyDescent="0.3">
      <c r="A10" s="45" t="s">
        <v>178</v>
      </c>
      <c r="B10" s="46" t="s">
        <v>179</v>
      </c>
      <c r="C10" s="68"/>
      <c r="D10" s="68"/>
      <c r="E10" s="62"/>
      <c r="F10" s="62"/>
      <c r="G10" s="69"/>
      <c r="H10" s="69"/>
      <c r="I10" s="69">
        <f t="shared" si="0"/>
        <v>0</v>
      </c>
      <c r="J10" s="69">
        <f t="shared" si="1"/>
        <v>0</v>
      </c>
    </row>
    <row r="11" spans="1:10" ht="14.4" x14ac:dyDescent="0.3">
      <c r="A11" s="45" t="s">
        <v>180</v>
      </c>
      <c r="B11" s="46" t="s">
        <v>181</v>
      </c>
      <c r="C11" s="68"/>
      <c r="D11" s="68"/>
      <c r="E11" s="62"/>
      <c r="F11" s="62"/>
      <c r="G11" s="69">
        <v>1538692</v>
      </c>
      <c r="H11" s="69"/>
      <c r="I11" s="69">
        <f t="shared" si="0"/>
        <v>1538692</v>
      </c>
      <c r="J11" s="69">
        <f t="shared" si="1"/>
        <v>0</v>
      </c>
    </row>
    <row r="12" spans="1:10" ht="14.4" x14ac:dyDescent="0.3">
      <c r="A12" s="47" t="s">
        <v>320</v>
      </c>
      <c r="B12" s="57" t="s">
        <v>182</v>
      </c>
      <c r="C12" s="70"/>
      <c r="D12" s="70"/>
      <c r="E12" s="62">
        <f>SUM(E6:E11)</f>
        <v>0</v>
      </c>
      <c r="F12" s="62"/>
      <c r="G12" s="62">
        <f>SUM(G6:G11)</f>
        <v>1538692</v>
      </c>
      <c r="H12" s="62"/>
      <c r="I12" s="69">
        <f t="shared" si="0"/>
        <v>1538692</v>
      </c>
      <c r="J12" s="69">
        <f t="shared" si="1"/>
        <v>0</v>
      </c>
    </row>
    <row r="13" spans="1:10" ht="14.4" x14ac:dyDescent="0.3">
      <c r="A13" s="45" t="s">
        <v>183</v>
      </c>
      <c r="B13" s="46" t="s">
        <v>184</v>
      </c>
      <c r="C13" s="68"/>
      <c r="D13" s="68"/>
      <c r="E13" s="62"/>
      <c r="F13" s="62"/>
      <c r="G13" s="69"/>
      <c r="H13" s="69"/>
      <c r="I13" s="69">
        <f t="shared" si="0"/>
        <v>0</v>
      </c>
      <c r="J13" s="69">
        <f t="shared" si="1"/>
        <v>0</v>
      </c>
    </row>
    <row r="14" spans="1:10" ht="26.4" x14ac:dyDescent="0.3">
      <c r="A14" s="45" t="s">
        <v>185</v>
      </c>
      <c r="B14" s="46" t="s">
        <v>186</v>
      </c>
      <c r="C14" s="68"/>
      <c r="D14" s="68"/>
      <c r="E14" s="62"/>
      <c r="F14" s="62"/>
      <c r="G14" s="69"/>
      <c r="H14" s="69"/>
      <c r="I14" s="69">
        <f t="shared" si="0"/>
        <v>0</v>
      </c>
      <c r="J14" s="69">
        <f t="shared" si="1"/>
        <v>0</v>
      </c>
    </row>
    <row r="15" spans="1:10" ht="26.4" x14ac:dyDescent="0.3">
      <c r="A15" s="45" t="s">
        <v>307</v>
      </c>
      <c r="B15" s="46" t="s">
        <v>187</v>
      </c>
      <c r="C15" s="68"/>
      <c r="D15" s="68"/>
      <c r="E15" s="62"/>
      <c r="F15" s="62"/>
      <c r="G15" s="69"/>
      <c r="H15" s="69"/>
      <c r="I15" s="69">
        <f t="shared" si="0"/>
        <v>0</v>
      </c>
      <c r="J15" s="69">
        <f t="shared" si="1"/>
        <v>0</v>
      </c>
    </row>
    <row r="16" spans="1:10" ht="26.4" x14ac:dyDescent="0.3">
      <c r="A16" s="45" t="s">
        <v>391</v>
      </c>
      <c r="B16" s="46" t="s">
        <v>188</v>
      </c>
      <c r="C16" s="68"/>
      <c r="D16" s="68"/>
      <c r="E16" s="62"/>
      <c r="F16" s="62"/>
      <c r="G16" s="69"/>
      <c r="H16" s="69"/>
      <c r="I16" s="69">
        <f t="shared" si="0"/>
        <v>0</v>
      </c>
      <c r="J16" s="69">
        <f t="shared" si="1"/>
        <v>0</v>
      </c>
    </row>
    <row r="17" spans="1:16" ht="26.4" x14ac:dyDescent="0.3">
      <c r="A17" s="45" t="s">
        <v>392</v>
      </c>
      <c r="B17" s="46" t="s">
        <v>189</v>
      </c>
      <c r="C17" s="68">
        <v>259260016</v>
      </c>
      <c r="D17" s="68">
        <v>331888248</v>
      </c>
      <c r="E17" s="62">
        <v>1538692</v>
      </c>
      <c r="F17" s="62">
        <v>2157828</v>
      </c>
      <c r="G17" s="69"/>
      <c r="H17" s="69"/>
      <c r="I17" s="69">
        <f t="shared" si="0"/>
        <v>260798708</v>
      </c>
      <c r="J17" s="69">
        <f t="shared" si="1"/>
        <v>334046076</v>
      </c>
    </row>
    <row r="18" spans="1:16" ht="27.6" x14ac:dyDescent="0.3">
      <c r="A18" s="101" t="s">
        <v>393</v>
      </c>
      <c r="B18" s="102" t="s">
        <v>190</v>
      </c>
      <c r="C18" s="103">
        <v>259260016</v>
      </c>
      <c r="D18" s="103">
        <v>331888248</v>
      </c>
      <c r="E18" s="80">
        <f>SUM(E12,E13,E15,E16,E17,E14)</f>
        <v>1538692</v>
      </c>
      <c r="F18" s="80">
        <v>2157828</v>
      </c>
      <c r="G18" s="80">
        <f>SUM(G12,G13,G15,G16,G17,G14)</f>
        <v>1538692</v>
      </c>
      <c r="H18" s="80"/>
      <c r="I18" s="81">
        <f t="shared" si="0"/>
        <v>262337400</v>
      </c>
      <c r="J18" s="81">
        <f t="shared" si="1"/>
        <v>334046076</v>
      </c>
    </row>
    <row r="19" spans="1:16" ht="14.4" x14ac:dyDescent="0.3">
      <c r="A19" s="45" t="s">
        <v>350</v>
      </c>
      <c r="B19" s="46" t="s">
        <v>199</v>
      </c>
      <c r="C19" s="68"/>
      <c r="D19" s="68"/>
      <c r="E19" s="62"/>
      <c r="F19" s="62"/>
      <c r="G19" s="69"/>
      <c r="H19" s="69"/>
      <c r="I19" s="69">
        <f t="shared" si="0"/>
        <v>0</v>
      </c>
      <c r="J19" s="69">
        <f t="shared" si="1"/>
        <v>0</v>
      </c>
    </row>
    <row r="20" spans="1:16" ht="14.4" x14ac:dyDescent="0.3">
      <c r="A20" s="47" t="s">
        <v>322</v>
      </c>
      <c r="B20" s="57" t="s">
        <v>200</v>
      </c>
      <c r="C20" s="70"/>
      <c r="D20" s="70"/>
      <c r="E20" s="62">
        <f>SUM(E19)</f>
        <v>0</v>
      </c>
      <c r="F20" s="62"/>
      <c r="G20" s="62">
        <f>SUM(G19)</f>
        <v>0</v>
      </c>
      <c r="H20" s="62"/>
      <c r="I20" s="69">
        <f t="shared" si="0"/>
        <v>0</v>
      </c>
      <c r="J20" s="69">
        <f t="shared" si="1"/>
        <v>0</v>
      </c>
    </row>
    <row r="21" spans="1:16" ht="14.4" x14ac:dyDescent="0.3">
      <c r="A21" s="45" t="s">
        <v>309</v>
      </c>
      <c r="B21" s="46" t="s">
        <v>201</v>
      </c>
      <c r="C21" s="68"/>
      <c r="D21" s="68"/>
      <c r="E21" s="62"/>
      <c r="F21" s="62"/>
      <c r="G21" s="69"/>
      <c r="H21" s="69"/>
      <c r="I21" s="69">
        <f t="shared" si="0"/>
        <v>0</v>
      </c>
      <c r="J21" s="69">
        <f t="shared" si="1"/>
        <v>0</v>
      </c>
    </row>
    <row r="22" spans="1:16" ht="14.4" x14ac:dyDescent="0.3">
      <c r="A22" s="45" t="s">
        <v>394</v>
      </c>
      <c r="B22" s="46" t="s">
        <v>202</v>
      </c>
      <c r="C22" s="68"/>
      <c r="D22" s="68"/>
      <c r="E22" s="62"/>
      <c r="F22" s="62"/>
      <c r="G22" s="69"/>
      <c r="H22" s="69"/>
      <c r="I22" s="69">
        <f t="shared" si="0"/>
        <v>0</v>
      </c>
      <c r="J22" s="69">
        <f t="shared" si="1"/>
        <v>0</v>
      </c>
    </row>
    <row r="23" spans="1:16" ht="14.4" x14ac:dyDescent="0.3">
      <c r="A23" s="45" t="s">
        <v>418</v>
      </c>
      <c r="B23" s="46" t="s">
        <v>203</v>
      </c>
      <c r="C23" s="68"/>
      <c r="D23" s="68"/>
      <c r="E23" s="62"/>
      <c r="F23" s="62"/>
      <c r="G23" s="69"/>
      <c r="H23" s="69"/>
      <c r="I23" s="69">
        <f t="shared" si="0"/>
        <v>0</v>
      </c>
      <c r="J23" s="69">
        <f t="shared" si="1"/>
        <v>0</v>
      </c>
    </row>
    <row r="24" spans="1:16" ht="14.4" x14ac:dyDescent="0.3">
      <c r="A24" s="45" t="s">
        <v>311</v>
      </c>
      <c r="B24" s="46" t="s">
        <v>204</v>
      </c>
      <c r="C24" s="68"/>
      <c r="D24" s="68"/>
      <c r="E24" s="62"/>
      <c r="F24" s="62"/>
      <c r="G24" s="69"/>
      <c r="H24" s="69"/>
      <c r="I24" s="69">
        <f t="shared" si="0"/>
        <v>0</v>
      </c>
      <c r="J24" s="69">
        <f t="shared" si="1"/>
        <v>0</v>
      </c>
    </row>
    <row r="25" spans="1:16" ht="14.4" x14ac:dyDescent="0.3">
      <c r="A25" s="45" t="s">
        <v>351</v>
      </c>
      <c r="B25" s="46" t="s">
        <v>205</v>
      </c>
      <c r="C25" s="68"/>
      <c r="D25" s="68"/>
      <c r="E25" s="62"/>
      <c r="F25" s="62"/>
      <c r="G25" s="69"/>
      <c r="H25" s="69"/>
      <c r="I25" s="69">
        <f t="shared" si="0"/>
        <v>0</v>
      </c>
      <c r="J25" s="69">
        <f t="shared" si="1"/>
        <v>0</v>
      </c>
    </row>
    <row r="26" spans="1:16" ht="14.4" x14ac:dyDescent="0.3">
      <c r="A26" s="45" t="s">
        <v>206</v>
      </c>
      <c r="B26" s="46" t="s">
        <v>207</v>
      </c>
      <c r="C26" s="68"/>
      <c r="D26" s="68"/>
      <c r="E26" s="62"/>
      <c r="F26" s="62"/>
      <c r="G26" s="69"/>
      <c r="H26" s="69"/>
      <c r="I26" s="69">
        <f t="shared" si="0"/>
        <v>0</v>
      </c>
      <c r="J26" s="69">
        <f t="shared" si="1"/>
        <v>0</v>
      </c>
      <c r="P26" s="63">
        <f>SUM(E21:E28)</f>
        <v>0</v>
      </c>
    </row>
    <row r="27" spans="1:16" ht="14.4" x14ac:dyDescent="0.3">
      <c r="A27" s="45" t="s">
        <v>312</v>
      </c>
      <c r="B27" s="46" t="s">
        <v>208</v>
      </c>
      <c r="C27" s="68"/>
      <c r="D27" s="68"/>
      <c r="E27" s="62"/>
      <c r="F27" s="62"/>
      <c r="G27" s="69"/>
      <c r="H27" s="69"/>
      <c r="I27" s="69">
        <f t="shared" si="0"/>
        <v>0</v>
      </c>
      <c r="J27" s="69">
        <f t="shared" si="1"/>
        <v>0</v>
      </c>
    </row>
    <row r="28" spans="1:16" ht="14.4" x14ac:dyDescent="0.3">
      <c r="A28" s="45" t="s">
        <v>395</v>
      </c>
      <c r="B28" s="46" t="s">
        <v>209</v>
      </c>
      <c r="C28" s="68"/>
      <c r="D28" s="68"/>
      <c r="E28" s="62"/>
      <c r="F28" s="62"/>
      <c r="G28" s="69"/>
      <c r="H28" s="69"/>
      <c r="I28" s="69">
        <f t="shared" si="0"/>
        <v>0</v>
      </c>
      <c r="J28" s="69">
        <f t="shared" si="1"/>
        <v>0</v>
      </c>
    </row>
    <row r="29" spans="1:16" ht="14.4" x14ac:dyDescent="0.3">
      <c r="A29" s="47" t="s">
        <v>323</v>
      </c>
      <c r="B29" s="57" t="s">
        <v>210</v>
      </c>
      <c r="C29" s="70"/>
      <c r="D29" s="70"/>
      <c r="E29" s="62">
        <f>SUM(E21:E28)</f>
        <v>0</v>
      </c>
      <c r="F29" s="62"/>
      <c r="G29" s="62">
        <f>SUM(G21:G28)</f>
        <v>0</v>
      </c>
      <c r="H29" s="62"/>
      <c r="I29" s="69">
        <f t="shared" si="0"/>
        <v>0</v>
      </c>
      <c r="J29" s="69">
        <f t="shared" si="1"/>
        <v>0</v>
      </c>
    </row>
    <row r="30" spans="1:16" ht="14.4" x14ac:dyDescent="0.3">
      <c r="A30" s="45" t="s">
        <v>313</v>
      </c>
      <c r="B30" s="46" t="s">
        <v>211</v>
      </c>
      <c r="C30" s="68"/>
      <c r="D30" s="68"/>
      <c r="E30" s="62"/>
      <c r="F30" s="62"/>
      <c r="G30" s="69"/>
      <c r="H30" s="69"/>
      <c r="I30" s="69">
        <f t="shared" si="0"/>
        <v>0</v>
      </c>
      <c r="J30" s="69">
        <f t="shared" si="1"/>
        <v>0</v>
      </c>
    </row>
    <row r="31" spans="1:16" ht="15.6" x14ac:dyDescent="0.3">
      <c r="A31" s="78" t="s">
        <v>324</v>
      </c>
      <c r="B31" s="106" t="s">
        <v>212</v>
      </c>
      <c r="C31" s="107"/>
      <c r="D31" s="107"/>
      <c r="E31" s="108">
        <f>SUM(E20,E29,E30)</f>
        <v>0</v>
      </c>
      <c r="F31" s="108"/>
      <c r="G31" s="108">
        <f>SUM(G20,G29,G30)</f>
        <v>0</v>
      </c>
      <c r="H31" s="108"/>
      <c r="I31" s="81">
        <f t="shared" si="0"/>
        <v>0</v>
      </c>
      <c r="J31" s="81">
        <f t="shared" si="1"/>
        <v>0</v>
      </c>
    </row>
    <row r="32" spans="1:16" ht="14.4" x14ac:dyDescent="0.3">
      <c r="A32" s="50" t="s">
        <v>213</v>
      </c>
      <c r="B32" s="46" t="s">
        <v>214</v>
      </c>
      <c r="C32" s="68"/>
      <c r="D32" s="68"/>
      <c r="E32" s="71"/>
      <c r="F32" s="71"/>
      <c r="G32" s="69"/>
      <c r="H32" s="69"/>
      <c r="I32" s="69">
        <f t="shared" si="0"/>
        <v>0</v>
      </c>
      <c r="J32" s="69">
        <f t="shared" si="1"/>
        <v>0</v>
      </c>
    </row>
    <row r="33" spans="1:10" ht="14.4" x14ac:dyDescent="0.3">
      <c r="A33" s="50" t="s">
        <v>314</v>
      </c>
      <c r="B33" s="46" t="s">
        <v>215</v>
      </c>
      <c r="C33" s="68"/>
      <c r="D33" s="68"/>
      <c r="E33" s="62"/>
      <c r="F33" s="62">
        <v>2000000</v>
      </c>
      <c r="G33" s="69"/>
      <c r="H33" s="69"/>
      <c r="I33" s="69">
        <f t="shared" si="0"/>
        <v>0</v>
      </c>
      <c r="J33" s="69">
        <f t="shared" si="1"/>
        <v>2000000</v>
      </c>
    </row>
    <row r="34" spans="1:10" ht="14.4" x14ac:dyDescent="0.3">
      <c r="A34" s="50" t="s">
        <v>315</v>
      </c>
      <c r="B34" s="46" t="s">
        <v>216</v>
      </c>
      <c r="C34" s="68"/>
      <c r="D34" s="68"/>
      <c r="E34" s="62"/>
      <c r="F34" s="62"/>
      <c r="G34" s="69"/>
      <c r="H34" s="69"/>
      <c r="I34" s="69">
        <f t="shared" si="0"/>
        <v>0</v>
      </c>
      <c r="J34" s="69">
        <f t="shared" si="1"/>
        <v>0</v>
      </c>
    </row>
    <row r="35" spans="1:10" ht="14.4" x14ac:dyDescent="0.3">
      <c r="A35" s="50" t="s">
        <v>396</v>
      </c>
      <c r="B35" s="46" t="s">
        <v>217</v>
      </c>
      <c r="C35" s="68"/>
      <c r="D35" s="68"/>
      <c r="E35" s="62"/>
      <c r="F35" s="62"/>
      <c r="G35" s="69"/>
      <c r="H35" s="69"/>
      <c r="I35" s="69">
        <f t="shared" si="0"/>
        <v>0</v>
      </c>
      <c r="J35" s="69">
        <f t="shared" si="1"/>
        <v>0</v>
      </c>
    </row>
    <row r="36" spans="1:10" ht="14.4" x14ac:dyDescent="0.3">
      <c r="A36" s="50" t="s">
        <v>218</v>
      </c>
      <c r="B36" s="46" t="s">
        <v>219</v>
      </c>
      <c r="C36" s="68"/>
      <c r="D36" s="68"/>
      <c r="E36" s="62">
        <v>20415000</v>
      </c>
      <c r="F36" s="62">
        <v>23000000</v>
      </c>
      <c r="G36" s="69">
        <v>485000</v>
      </c>
      <c r="H36" s="69">
        <v>800000</v>
      </c>
      <c r="I36" s="69">
        <f t="shared" si="0"/>
        <v>20900000</v>
      </c>
      <c r="J36" s="69">
        <f t="shared" si="1"/>
        <v>23800000</v>
      </c>
    </row>
    <row r="37" spans="1:10" ht="14.4" x14ac:dyDescent="0.3">
      <c r="A37" s="50" t="s">
        <v>220</v>
      </c>
      <c r="B37" s="46" t="s">
        <v>221</v>
      </c>
      <c r="C37" s="68"/>
      <c r="D37" s="68"/>
      <c r="E37" s="62">
        <v>4833000</v>
      </c>
      <c r="F37" s="62">
        <v>6100000</v>
      </c>
      <c r="G37" s="69">
        <v>130950</v>
      </c>
      <c r="H37" s="69">
        <v>200000</v>
      </c>
      <c r="I37" s="69">
        <f t="shared" si="0"/>
        <v>4963950</v>
      </c>
      <c r="J37" s="69">
        <f t="shared" si="1"/>
        <v>6300000</v>
      </c>
    </row>
    <row r="38" spans="1:10" ht="14.4" x14ac:dyDescent="0.3">
      <c r="A38" s="50" t="s">
        <v>222</v>
      </c>
      <c r="B38" s="46" t="s">
        <v>223</v>
      </c>
      <c r="C38" s="68"/>
      <c r="D38" s="68"/>
      <c r="E38" s="62">
        <v>2500000</v>
      </c>
      <c r="F38" s="62">
        <v>1387000</v>
      </c>
      <c r="G38" s="69">
        <v>0</v>
      </c>
      <c r="H38" s="69">
        <v>2559000</v>
      </c>
      <c r="I38" s="69">
        <f t="shared" ref="I38:I69" si="2">G38+E38+C38</f>
        <v>2500000</v>
      </c>
      <c r="J38" s="69">
        <f t="shared" ref="J38:J69" si="3">H38+F38+D38</f>
        <v>3946000</v>
      </c>
    </row>
    <row r="39" spans="1:10" ht="14.4" x14ac:dyDescent="0.3">
      <c r="A39" s="50" t="s">
        <v>397</v>
      </c>
      <c r="B39" s="46" t="s">
        <v>224</v>
      </c>
      <c r="C39" s="68"/>
      <c r="D39" s="68">
        <v>8589</v>
      </c>
      <c r="E39" s="62"/>
      <c r="F39" s="62">
        <v>1000</v>
      </c>
      <c r="G39" s="69">
        <v>0</v>
      </c>
      <c r="H39" s="69">
        <v>2000</v>
      </c>
      <c r="I39" s="69">
        <f t="shared" si="2"/>
        <v>0</v>
      </c>
      <c r="J39" s="69">
        <f t="shared" si="3"/>
        <v>11589</v>
      </c>
    </row>
    <row r="40" spans="1:10" ht="14.4" x14ac:dyDescent="0.3">
      <c r="A40" s="50" t="s">
        <v>398</v>
      </c>
      <c r="B40" s="46" t="s">
        <v>225</v>
      </c>
      <c r="C40" s="68"/>
      <c r="D40" s="68"/>
      <c r="E40" s="62"/>
      <c r="F40" s="62"/>
      <c r="G40" s="69"/>
      <c r="H40" s="69"/>
      <c r="I40" s="69">
        <f t="shared" si="2"/>
        <v>0</v>
      </c>
      <c r="J40" s="69">
        <f t="shared" si="3"/>
        <v>0</v>
      </c>
    </row>
    <row r="41" spans="1:10" ht="14.4" x14ac:dyDescent="0.3">
      <c r="A41" s="50" t="s">
        <v>399</v>
      </c>
      <c r="B41" s="46" t="s">
        <v>439</v>
      </c>
      <c r="C41" s="68"/>
      <c r="D41" s="68">
        <v>8747</v>
      </c>
      <c r="E41" s="62"/>
      <c r="F41" s="62">
        <v>650000</v>
      </c>
      <c r="G41" s="69">
        <v>0</v>
      </c>
      <c r="H41" s="69">
        <v>3000</v>
      </c>
      <c r="I41" s="69">
        <f t="shared" si="2"/>
        <v>0</v>
      </c>
      <c r="J41" s="69">
        <f t="shared" si="3"/>
        <v>661747</v>
      </c>
    </row>
    <row r="42" spans="1:10" ht="14.4" x14ac:dyDescent="0.3">
      <c r="A42" s="96" t="s">
        <v>400</v>
      </c>
      <c r="B42" s="102" t="s">
        <v>227</v>
      </c>
      <c r="C42" s="103">
        <v>0</v>
      </c>
      <c r="D42" s="103">
        <v>17336</v>
      </c>
      <c r="E42" s="80">
        <f>SUM(E32:E41)</f>
        <v>27748000</v>
      </c>
      <c r="F42" s="80">
        <v>33138000</v>
      </c>
      <c r="G42" s="80">
        <f>SUM(G32:G41)</f>
        <v>615950</v>
      </c>
      <c r="H42" s="80">
        <v>3564000</v>
      </c>
      <c r="I42" s="81">
        <f t="shared" si="2"/>
        <v>28363950</v>
      </c>
      <c r="J42" s="81">
        <f t="shared" si="3"/>
        <v>36719336</v>
      </c>
    </row>
    <row r="43" spans="1:10" ht="26.4" x14ac:dyDescent="0.3">
      <c r="A43" s="50" t="s">
        <v>236</v>
      </c>
      <c r="B43" s="46" t="s">
        <v>237</v>
      </c>
      <c r="C43" s="68"/>
      <c r="D43" s="68"/>
      <c r="E43" s="62"/>
      <c r="F43" s="62"/>
      <c r="G43" s="69"/>
      <c r="H43" s="69"/>
      <c r="I43" s="69">
        <f t="shared" si="2"/>
        <v>0</v>
      </c>
      <c r="J43" s="69">
        <f t="shared" si="3"/>
        <v>0</v>
      </c>
    </row>
    <row r="44" spans="1:10" ht="26.4" x14ac:dyDescent="0.3">
      <c r="A44" s="45" t="s">
        <v>401</v>
      </c>
      <c r="B44" s="46" t="s">
        <v>238</v>
      </c>
      <c r="C44" s="68"/>
      <c r="D44" s="68"/>
      <c r="E44" s="62"/>
      <c r="F44" s="62"/>
      <c r="G44" s="69"/>
      <c r="H44" s="69"/>
      <c r="I44" s="69">
        <f t="shared" si="2"/>
        <v>0</v>
      </c>
      <c r="J44" s="69">
        <f t="shared" si="3"/>
        <v>0</v>
      </c>
    </row>
    <row r="45" spans="1:10" ht="14.4" x14ac:dyDescent="0.3">
      <c r="A45" s="50" t="s">
        <v>402</v>
      </c>
      <c r="B45" s="46" t="s">
        <v>438</v>
      </c>
      <c r="C45" s="68">
        <v>1764489</v>
      </c>
      <c r="D45" s="68"/>
      <c r="E45" s="62">
        <v>6431309</v>
      </c>
      <c r="F45" s="62">
        <v>420000</v>
      </c>
      <c r="G45" s="69">
        <v>10029347</v>
      </c>
      <c r="H45" s="69">
        <v>0</v>
      </c>
      <c r="I45" s="69">
        <f t="shared" si="2"/>
        <v>18225145</v>
      </c>
      <c r="J45" s="69">
        <f t="shared" si="3"/>
        <v>420000</v>
      </c>
    </row>
    <row r="46" spans="1:10" ht="14.4" x14ac:dyDescent="0.3">
      <c r="A46" s="101" t="s">
        <v>326</v>
      </c>
      <c r="B46" s="102" t="s">
        <v>240</v>
      </c>
      <c r="C46" s="103">
        <v>1764489</v>
      </c>
      <c r="D46" s="103">
        <v>0</v>
      </c>
      <c r="E46" s="80">
        <f>SUM(E43:E45)</f>
        <v>6431309</v>
      </c>
      <c r="F46" s="80">
        <v>420000</v>
      </c>
      <c r="G46" s="80">
        <f>SUM(G43:G45)</f>
        <v>10029347</v>
      </c>
      <c r="H46" s="80"/>
      <c r="I46" s="81">
        <f t="shared" si="2"/>
        <v>18225145</v>
      </c>
      <c r="J46" s="81">
        <f t="shared" si="3"/>
        <v>420000</v>
      </c>
    </row>
    <row r="47" spans="1:10" ht="16.2" x14ac:dyDescent="0.35">
      <c r="A47" s="90" t="s">
        <v>371</v>
      </c>
      <c r="B47" s="91"/>
      <c r="C47" s="92">
        <f>C18+C31+C42+C46</f>
        <v>261024505</v>
      </c>
      <c r="D47" s="92"/>
      <c r="E47" s="93">
        <f>SUM(E18,E31,E42,E46)</f>
        <v>35718001</v>
      </c>
      <c r="F47" s="93"/>
      <c r="G47" s="93">
        <f>SUM(G18,G31,G42,G46)</f>
        <v>12183989</v>
      </c>
      <c r="H47" s="93"/>
      <c r="I47" s="94">
        <f t="shared" si="2"/>
        <v>308926495</v>
      </c>
      <c r="J47" s="94">
        <f t="shared" si="3"/>
        <v>0</v>
      </c>
    </row>
    <row r="48" spans="1:10" ht="14.4" x14ac:dyDescent="0.3">
      <c r="A48" s="45" t="s">
        <v>191</v>
      </c>
      <c r="B48" s="46" t="s">
        <v>192</v>
      </c>
      <c r="C48" s="68"/>
      <c r="D48" s="68"/>
      <c r="E48" s="62"/>
      <c r="F48" s="62"/>
      <c r="G48" s="69"/>
      <c r="H48" s="69"/>
      <c r="I48" s="69">
        <f t="shared" si="2"/>
        <v>0</v>
      </c>
      <c r="J48" s="69">
        <f t="shared" si="3"/>
        <v>0</v>
      </c>
    </row>
    <row r="49" spans="1:10" ht="26.4" x14ac:dyDescent="0.3">
      <c r="A49" s="45" t="s">
        <v>193</v>
      </c>
      <c r="B49" s="46" t="s">
        <v>194</v>
      </c>
      <c r="C49" s="68"/>
      <c r="D49" s="68"/>
      <c r="E49" s="62"/>
      <c r="F49" s="62"/>
      <c r="G49" s="69"/>
      <c r="H49" s="69"/>
      <c r="I49" s="69">
        <f t="shared" si="2"/>
        <v>0</v>
      </c>
      <c r="J49" s="69">
        <f t="shared" si="3"/>
        <v>0</v>
      </c>
    </row>
    <row r="50" spans="1:10" ht="26.4" x14ac:dyDescent="0.3">
      <c r="A50" s="45" t="s">
        <v>403</v>
      </c>
      <c r="B50" s="46" t="s">
        <v>195</v>
      </c>
      <c r="C50" s="68"/>
      <c r="D50" s="68"/>
      <c r="E50" s="62"/>
      <c r="F50" s="62"/>
      <c r="G50" s="69"/>
      <c r="H50" s="69"/>
      <c r="I50" s="69">
        <f t="shared" si="2"/>
        <v>0</v>
      </c>
      <c r="J50" s="69">
        <f t="shared" si="3"/>
        <v>0</v>
      </c>
    </row>
    <row r="51" spans="1:10" ht="26.4" x14ac:dyDescent="0.3">
      <c r="A51" s="45" t="s">
        <v>404</v>
      </c>
      <c r="B51" s="46" t="s">
        <v>196</v>
      </c>
      <c r="C51" s="68"/>
      <c r="D51" s="68"/>
      <c r="E51" s="62"/>
      <c r="F51" s="62"/>
      <c r="G51" s="69"/>
      <c r="H51" s="69"/>
      <c r="I51" s="69">
        <f t="shared" si="2"/>
        <v>0</v>
      </c>
      <c r="J51" s="69">
        <f t="shared" si="3"/>
        <v>0</v>
      </c>
    </row>
    <row r="52" spans="1:10" ht="26.4" x14ac:dyDescent="0.3">
      <c r="A52" s="45" t="s">
        <v>308</v>
      </c>
      <c r="B52" s="46" t="s">
        <v>197</v>
      </c>
      <c r="C52" s="68"/>
      <c r="D52" s="68"/>
      <c r="E52" s="62"/>
      <c r="F52" s="62"/>
      <c r="G52" s="69"/>
      <c r="H52" s="69"/>
      <c r="I52" s="69">
        <f t="shared" si="2"/>
        <v>0</v>
      </c>
      <c r="J52" s="69">
        <f t="shared" si="3"/>
        <v>0</v>
      </c>
    </row>
    <row r="53" spans="1:10" ht="27.6" x14ac:dyDescent="0.3">
      <c r="A53" s="101" t="s">
        <v>321</v>
      </c>
      <c r="B53" s="102" t="s">
        <v>198</v>
      </c>
      <c r="C53" s="103"/>
      <c r="D53" s="103"/>
      <c r="E53" s="80">
        <f>SUM(E48:E52)</f>
        <v>0</v>
      </c>
      <c r="F53" s="80"/>
      <c r="G53" s="80">
        <f>SUM(G48:G52)</f>
        <v>0</v>
      </c>
      <c r="H53" s="80"/>
      <c r="I53" s="81">
        <f t="shared" si="2"/>
        <v>0</v>
      </c>
      <c r="J53" s="81">
        <f t="shared" si="3"/>
        <v>0</v>
      </c>
    </row>
    <row r="54" spans="1:10" ht="14.4" x14ac:dyDescent="0.3">
      <c r="A54" s="50" t="s">
        <v>405</v>
      </c>
      <c r="B54" s="46" t="s">
        <v>228</v>
      </c>
      <c r="C54" s="68"/>
      <c r="D54" s="68"/>
      <c r="E54" s="62"/>
      <c r="F54" s="62"/>
      <c r="G54" s="69"/>
      <c r="H54" s="69"/>
      <c r="I54" s="69">
        <f t="shared" si="2"/>
        <v>0</v>
      </c>
      <c r="J54" s="69">
        <f t="shared" si="3"/>
        <v>0</v>
      </c>
    </row>
    <row r="55" spans="1:10" ht="14.4" x14ac:dyDescent="0.3">
      <c r="A55" s="50" t="s">
        <v>406</v>
      </c>
      <c r="B55" s="46" t="s">
        <v>229</v>
      </c>
      <c r="C55" s="68"/>
      <c r="D55" s="68"/>
      <c r="E55" s="62"/>
      <c r="F55" s="62"/>
      <c r="G55" s="69"/>
      <c r="H55" s="69"/>
      <c r="I55" s="69">
        <f t="shared" si="2"/>
        <v>0</v>
      </c>
      <c r="J55" s="69">
        <f t="shared" si="3"/>
        <v>0</v>
      </c>
    </row>
    <row r="56" spans="1:10" ht="14.4" x14ac:dyDescent="0.3">
      <c r="A56" s="50" t="s">
        <v>230</v>
      </c>
      <c r="B56" s="46" t="s">
        <v>231</v>
      </c>
      <c r="C56" s="68"/>
      <c r="D56" s="68"/>
      <c r="E56" s="62"/>
      <c r="F56" s="62"/>
      <c r="G56" s="69"/>
      <c r="H56" s="69"/>
      <c r="I56" s="69">
        <f t="shared" si="2"/>
        <v>0</v>
      </c>
      <c r="J56" s="69">
        <f t="shared" si="3"/>
        <v>0</v>
      </c>
    </row>
    <row r="57" spans="1:10" ht="14.4" x14ac:dyDescent="0.3">
      <c r="A57" s="50" t="s">
        <v>407</v>
      </c>
      <c r="B57" s="46" t="s">
        <v>232</v>
      </c>
      <c r="C57" s="68"/>
      <c r="D57" s="68"/>
      <c r="E57" s="62"/>
      <c r="F57" s="62"/>
      <c r="G57" s="69"/>
      <c r="H57" s="69"/>
      <c r="I57" s="69">
        <f t="shared" si="2"/>
        <v>0</v>
      </c>
      <c r="J57" s="69">
        <f t="shared" si="3"/>
        <v>0</v>
      </c>
    </row>
    <row r="58" spans="1:10" ht="14.4" x14ac:dyDescent="0.3">
      <c r="A58" s="50" t="s">
        <v>233</v>
      </c>
      <c r="B58" s="46" t="s">
        <v>234</v>
      </c>
      <c r="C58" s="68"/>
      <c r="D58" s="68"/>
      <c r="E58" s="62"/>
      <c r="F58" s="62"/>
      <c r="G58" s="69"/>
      <c r="H58" s="69"/>
      <c r="I58" s="69">
        <f t="shared" si="2"/>
        <v>0</v>
      </c>
      <c r="J58" s="69">
        <f t="shared" si="3"/>
        <v>0</v>
      </c>
    </row>
    <row r="59" spans="1:10" ht="14.4" x14ac:dyDescent="0.3">
      <c r="A59" s="101" t="s">
        <v>325</v>
      </c>
      <c r="B59" s="102" t="s">
        <v>235</v>
      </c>
      <c r="C59" s="103"/>
      <c r="D59" s="103"/>
      <c r="E59" s="80">
        <f>SUM(E54:E58)</f>
        <v>0</v>
      </c>
      <c r="F59" s="80"/>
      <c r="G59" s="80">
        <f>SUM(G54:G58)</f>
        <v>0</v>
      </c>
      <c r="H59" s="80"/>
      <c r="I59" s="81">
        <f t="shared" si="2"/>
        <v>0</v>
      </c>
      <c r="J59" s="81">
        <f t="shared" si="3"/>
        <v>0</v>
      </c>
    </row>
    <row r="60" spans="1:10" ht="26.4" x14ac:dyDescent="0.3">
      <c r="A60" s="50" t="s">
        <v>241</v>
      </c>
      <c r="B60" s="46" t="s">
        <v>242</v>
      </c>
      <c r="C60" s="68"/>
      <c r="D60" s="68"/>
      <c r="E60" s="62"/>
      <c r="F60" s="62"/>
      <c r="G60" s="69"/>
      <c r="H60" s="69"/>
      <c r="I60" s="69">
        <f t="shared" si="2"/>
        <v>0</v>
      </c>
      <c r="J60" s="69">
        <f t="shared" si="3"/>
        <v>0</v>
      </c>
    </row>
    <row r="61" spans="1:10" ht="26.4" x14ac:dyDescent="0.3">
      <c r="A61" s="45" t="s">
        <v>408</v>
      </c>
      <c r="B61" s="46" t="s">
        <v>243</v>
      </c>
      <c r="C61" s="68"/>
      <c r="D61" s="68"/>
      <c r="E61" s="62"/>
      <c r="F61" s="62"/>
      <c r="G61" s="69"/>
      <c r="H61" s="69"/>
      <c r="I61" s="69">
        <f t="shared" si="2"/>
        <v>0</v>
      </c>
      <c r="J61" s="69">
        <f t="shared" si="3"/>
        <v>0</v>
      </c>
    </row>
    <row r="62" spans="1:10" ht="14.4" x14ac:dyDescent="0.3">
      <c r="A62" s="50" t="s">
        <v>409</v>
      </c>
      <c r="B62" s="46" t="s">
        <v>440</v>
      </c>
      <c r="C62" s="68"/>
      <c r="D62" s="68"/>
      <c r="E62" s="62"/>
      <c r="F62" s="62"/>
      <c r="G62" s="69">
        <v>469900</v>
      </c>
      <c r="H62" s="69"/>
      <c r="I62" s="69">
        <f t="shared" si="2"/>
        <v>469900</v>
      </c>
      <c r="J62" s="69">
        <f t="shared" si="3"/>
        <v>0</v>
      </c>
    </row>
    <row r="63" spans="1:10" ht="14.4" x14ac:dyDescent="0.3">
      <c r="A63" s="96" t="s">
        <v>328</v>
      </c>
      <c r="B63" s="97" t="s">
        <v>245</v>
      </c>
      <c r="C63" s="98"/>
      <c r="D63" s="98"/>
      <c r="E63" s="99">
        <f>SUM(E60:E62)</f>
        <v>0</v>
      </c>
      <c r="F63" s="99"/>
      <c r="G63" s="99">
        <f>SUM(G60:G62)</f>
        <v>469900</v>
      </c>
      <c r="H63" s="99"/>
      <c r="I63" s="100">
        <f t="shared" si="2"/>
        <v>469900</v>
      </c>
      <c r="J63" s="100">
        <f t="shared" si="3"/>
        <v>0</v>
      </c>
    </row>
    <row r="64" spans="1:10" ht="16.2" x14ac:dyDescent="0.35">
      <c r="A64" s="90" t="s">
        <v>380</v>
      </c>
      <c r="B64" s="91"/>
      <c r="C64" s="92">
        <f>C53+C59+C63</f>
        <v>0</v>
      </c>
      <c r="D64" s="92"/>
      <c r="E64" s="93">
        <f>SUM(E53,E59,E63)</f>
        <v>0</v>
      </c>
      <c r="F64" s="93"/>
      <c r="G64" s="93">
        <f>SUM(G53,G59,G63)</f>
        <v>469900</v>
      </c>
      <c r="H64" s="93"/>
      <c r="I64" s="94">
        <f t="shared" si="2"/>
        <v>469900</v>
      </c>
      <c r="J64" s="94">
        <f t="shared" si="3"/>
        <v>0</v>
      </c>
    </row>
    <row r="65" spans="1:10" ht="15.6" x14ac:dyDescent="0.3">
      <c r="A65" s="85" t="s">
        <v>327</v>
      </c>
      <c r="B65" s="86" t="s">
        <v>246</v>
      </c>
      <c r="C65" s="87">
        <v>261024505</v>
      </c>
      <c r="D65" s="87">
        <v>331905584</v>
      </c>
      <c r="E65" s="88">
        <f>SUM(E47+E64)</f>
        <v>35718001</v>
      </c>
      <c r="F65" s="88">
        <v>35715828</v>
      </c>
      <c r="G65" s="88">
        <f>SUM(G47+G64)</f>
        <v>12653889</v>
      </c>
      <c r="H65" s="88"/>
      <c r="I65" s="89">
        <f t="shared" si="2"/>
        <v>309396395</v>
      </c>
      <c r="J65" s="89">
        <f t="shared" si="3"/>
        <v>367621412</v>
      </c>
    </row>
    <row r="66" spans="1:10" ht="14.4" x14ac:dyDescent="0.3">
      <c r="A66" s="56" t="s">
        <v>316</v>
      </c>
      <c r="B66" s="45" t="s">
        <v>247</v>
      </c>
      <c r="C66" s="72"/>
      <c r="D66" s="72"/>
      <c r="E66" s="62"/>
      <c r="F66" s="62"/>
      <c r="G66" s="69"/>
      <c r="H66" s="69"/>
      <c r="I66" s="69">
        <f t="shared" si="2"/>
        <v>0</v>
      </c>
      <c r="J66" s="69">
        <f t="shared" si="3"/>
        <v>0</v>
      </c>
    </row>
    <row r="67" spans="1:10" ht="26.4" x14ac:dyDescent="0.3">
      <c r="A67" s="50" t="s">
        <v>248</v>
      </c>
      <c r="B67" s="45" t="s">
        <v>249</v>
      </c>
      <c r="C67" s="72"/>
      <c r="D67" s="72"/>
      <c r="E67" s="62"/>
      <c r="F67" s="62"/>
      <c r="G67" s="69"/>
      <c r="H67" s="69"/>
      <c r="I67" s="69">
        <f t="shared" si="2"/>
        <v>0</v>
      </c>
      <c r="J67" s="69">
        <f t="shared" si="3"/>
        <v>0</v>
      </c>
    </row>
    <row r="68" spans="1:10" ht="14.4" x14ac:dyDescent="0.3">
      <c r="A68" s="73" t="s">
        <v>410</v>
      </c>
      <c r="B68" s="45" t="s">
        <v>250</v>
      </c>
      <c r="C68" s="72"/>
      <c r="D68" s="72"/>
      <c r="E68" s="62"/>
      <c r="F68" s="62"/>
      <c r="G68" s="69"/>
      <c r="H68" s="69"/>
      <c r="I68" s="69">
        <f t="shared" si="2"/>
        <v>0</v>
      </c>
      <c r="J68" s="69">
        <f t="shared" si="3"/>
        <v>0</v>
      </c>
    </row>
    <row r="69" spans="1:10" ht="14.4" x14ac:dyDescent="0.3">
      <c r="A69" s="74" t="s">
        <v>329</v>
      </c>
      <c r="B69" s="47" t="s">
        <v>251</v>
      </c>
      <c r="C69" s="75"/>
      <c r="D69" s="75"/>
      <c r="E69" s="62">
        <f>SUM(E66:E68)</f>
        <v>0</v>
      </c>
      <c r="F69" s="62"/>
      <c r="G69" s="62">
        <f>SUM(G66:G68)</f>
        <v>0</v>
      </c>
      <c r="H69" s="62"/>
      <c r="I69" s="69">
        <f t="shared" si="2"/>
        <v>0</v>
      </c>
      <c r="J69" s="69">
        <f t="shared" si="3"/>
        <v>0</v>
      </c>
    </row>
    <row r="70" spans="1:10" ht="14.4" x14ac:dyDescent="0.3">
      <c r="A70" s="50" t="s">
        <v>411</v>
      </c>
      <c r="B70" s="45" t="s">
        <v>252</v>
      </c>
      <c r="C70" s="72"/>
      <c r="D70" s="72"/>
      <c r="E70" s="62"/>
      <c r="F70" s="62"/>
      <c r="G70" s="69"/>
      <c r="H70" s="69"/>
      <c r="I70" s="69">
        <f t="shared" ref="I70:I93" si="4">G70+E70+C70</f>
        <v>0</v>
      </c>
      <c r="J70" s="69">
        <f t="shared" ref="J70:J93" si="5">H70+F70+D70</f>
        <v>0</v>
      </c>
    </row>
    <row r="71" spans="1:10" ht="14.4" x14ac:dyDescent="0.3">
      <c r="A71" s="56" t="s">
        <v>253</v>
      </c>
      <c r="B71" s="45" t="s">
        <v>254</v>
      </c>
      <c r="C71" s="72"/>
      <c r="D71" s="72"/>
      <c r="E71" s="62"/>
      <c r="F71" s="62"/>
      <c r="G71" s="69"/>
      <c r="H71" s="69"/>
      <c r="I71" s="69">
        <f t="shared" si="4"/>
        <v>0</v>
      </c>
      <c r="J71" s="69">
        <f t="shared" si="5"/>
        <v>0</v>
      </c>
    </row>
    <row r="72" spans="1:10" ht="26.4" x14ac:dyDescent="0.3">
      <c r="A72" s="50" t="s">
        <v>412</v>
      </c>
      <c r="B72" s="45" t="s">
        <v>255</v>
      </c>
      <c r="C72" s="72"/>
      <c r="D72" s="72"/>
      <c r="E72" s="62"/>
      <c r="F72" s="62"/>
      <c r="G72" s="69"/>
      <c r="H72" s="69"/>
      <c r="I72" s="69">
        <f t="shared" si="4"/>
        <v>0</v>
      </c>
      <c r="J72" s="69">
        <f t="shared" si="5"/>
        <v>0</v>
      </c>
    </row>
    <row r="73" spans="1:10" ht="14.4" x14ac:dyDescent="0.3">
      <c r="A73" s="56" t="s">
        <v>256</v>
      </c>
      <c r="B73" s="45" t="s">
        <v>257</v>
      </c>
      <c r="C73" s="72"/>
      <c r="D73" s="72"/>
      <c r="E73" s="62"/>
      <c r="F73" s="62"/>
      <c r="G73" s="69"/>
      <c r="H73" s="69"/>
      <c r="I73" s="69">
        <f t="shared" si="4"/>
        <v>0</v>
      </c>
      <c r="J73" s="69">
        <f t="shared" si="5"/>
        <v>0</v>
      </c>
    </row>
    <row r="74" spans="1:10" ht="14.4" x14ac:dyDescent="0.3">
      <c r="A74" s="76" t="s">
        <v>330</v>
      </c>
      <c r="B74" s="47" t="s">
        <v>258</v>
      </c>
      <c r="C74" s="75"/>
      <c r="D74" s="75"/>
      <c r="E74" s="62">
        <f>SUM(E70:E73)</f>
        <v>0</v>
      </c>
      <c r="F74" s="62"/>
      <c r="G74" s="62">
        <f>SUM(G70:G73)</f>
        <v>0</v>
      </c>
      <c r="H74" s="62"/>
      <c r="I74" s="69">
        <f t="shared" si="4"/>
        <v>0</v>
      </c>
      <c r="J74" s="69">
        <f t="shared" si="5"/>
        <v>0</v>
      </c>
    </row>
    <row r="75" spans="1:10" ht="26.4" x14ac:dyDescent="0.3">
      <c r="A75" s="45" t="s">
        <v>340</v>
      </c>
      <c r="B75" s="45" t="s">
        <v>259</v>
      </c>
      <c r="C75" s="72">
        <v>5388016</v>
      </c>
      <c r="D75" s="72">
        <v>5188675</v>
      </c>
      <c r="E75" s="62">
        <v>6870087</v>
      </c>
      <c r="F75" s="62">
        <v>3763049</v>
      </c>
      <c r="G75" s="69">
        <v>11236444</v>
      </c>
      <c r="H75" s="69">
        <v>8480093</v>
      </c>
      <c r="I75" s="69">
        <f t="shared" si="4"/>
        <v>23494547</v>
      </c>
      <c r="J75" s="69">
        <f t="shared" si="5"/>
        <v>17431817</v>
      </c>
    </row>
    <row r="76" spans="1:10" ht="26.4" x14ac:dyDescent="0.3">
      <c r="A76" s="45" t="s">
        <v>341</v>
      </c>
      <c r="B76" s="45" t="s">
        <v>259</v>
      </c>
      <c r="C76" s="72"/>
      <c r="D76" s="72"/>
      <c r="E76" s="62"/>
      <c r="F76" s="62"/>
      <c r="G76" s="69"/>
      <c r="H76" s="69"/>
      <c r="I76" s="69">
        <f t="shared" si="4"/>
        <v>0</v>
      </c>
      <c r="J76" s="69">
        <f t="shared" si="5"/>
        <v>0</v>
      </c>
    </row>
    <row r="77" spans="1:10" ht="26.4" x14ac:dyDescent="0.3">
      <c r="A77" s="45" t="s">
        <v>338</v>
      </c>
      <c r="B77" s="45" t="s">
        <v>260</v>
      </c>
      <c r="C77" s="72"/>
      <c r="D77" s="72"/>
      <c r="E77" s="62"/>
      <c r="F77" s="62"/>
      <c r="G77" s="69"/>
      <c r="H77" s="69"/>
      <c r="I77" s="69">
        <f t="shared" si="4"/>
        <v>0</v>
      </c>
      <c r="J77" s="69">
        <f t="shared" si="5"/>
        <v>0</v>
      </c>
    </row>
    <row r="78" spans="1:10" ht="26.4" x14ac:dyDescent="0.3">
      <c r="A78" s="45" t="s">
        <v>339</v>
      </c>
      <c r="B78" s="45" t="s">
        <v>260</v>
      </c>
      <c r="C78" s="72"/>
      <c r="D78" s="72"/>
      <c r="E78" s="62"/>
      <c r="F78" s="62"/>
      <c r="G78" s="69"/>
      <c r="H78" s="69"/>
      <c r="I78" s="69">
        <f t="shared" si="4"/>
        <v>0</v>
      </c>
      <c r="J78" s="69">
        <f t="shared" si="5"/>
        <v>0</v>
      </c>
    </row>
    <row r="79" spans="1:10" ht="14.4" x14ac:dyDescent="0.3">
      <c r="A79" s="47" t="s">
        <v>331</v>
      </c>
      <c r="B79" s="47" t="s">
        <v>261</v>
      </c>
      <c r="C79" s="75">
        <v>5388016</v>
      </c>
      <c r="D79" s="75">
        <v>5188675</v>
      </c>
      <c r="E79" s="62">
        <f>SUM(E75:E78)</f>
        <v>6870087</v>
      </c>
      <c r="F79" s="62">
        <v>3763049</v>
      </c>
      <c r="G79" s="62">
        <f>SUM(G75:G78)</f>
        <v>11236444</v>
      </c>
      <c r="H79" s="62">
        <v>8480093</v>
      </c>
      <c r="I79" s="69">
        <f t="shared" si="4"/>
        <v>23494547</v>
      </c>
      <c r="J79" s="69">
        <f t="shared" si="5"/>
        <v>17431817</v>
      </c>
    </row>
    <row r="80" spans="1:10" ht="14.4" x14ac:dyDescent="0.3">
      <c r="A80" s="56" t="s">
        <v>262</v>
      </c>
      <c r="B80" s="45" t="s">
        <v>263</v>
      </c>
      <c r="C80" s="72"/>
      <c r="D80" s="72"/>
      <c r="E80" s="62"/>
      <c r="F80" s="62"/>
      <c r="G80" s="69"/>
      <c r="H80" s="69"/>
      <c r="I80" s="69">
        <f t="shared" si="4"/>
        <v>0</v>
      </c>
      <c r="J80" s="69">
        <f t="shared" si="5"/>
        <v>0</v>
      </c>
    </row>
    <row r="81" spans="1:10" ht="14.4" x14ac:dyDescent="0.3">
      <c r="A81" s="56" t="s">
        <v>264</v>
      </c>
      <c r="B81" s="45" t="s">
        <v>265</v>
      </c>
      <c r="C81" s="72"/>
      <c r="D81" s="72"/>
      <c r="E81" s="62"/>
      <c r="F81" s="62"/>
      <c r="G81" s="69"/>
      <c r="H81" s="69"/>
      <c r="I81" s="69">
        <f t="shared" si="4"/>
        <v>0</v>
      </c>
      <c r="J81" s="69">
        <f t="shared" si="5"/>
        <v>0</v>
      </c>
    </row>
    <row r="82" spans="1:10" ht="14.4" x14ac:dyDescent="0.3">
      <c r="A82" s="56" t="s">
        <v>266</v>
      </c>
      <c r="B82" s="45" t="s">
        <v>267</v>
      </c>
      <c r="C82" s="72"/>
      <c r="D82" s="72"/>
      <c r="E82" s="62">
        <v>135808400</v>
      </c>
      <c r="F82" s="62">
        <v>167695724</v>
      </c>
      <c r="G82" s="69">
        <v>123451616</v>
      </c>
      <c r="H82" s="69">
        <v>120874927</v>
      </c>
      <c r="I82" s="69">
        <f t="shared" si="4"/>
        <v>259260016</v>
      </c>
      <c r="J82" s="69">
        <f t="shared" si="5"/>
        <v>288570651</v>
      </c>
    </row>
    <row r="83" spans="1:10" ht="14.4" x14ac:dyDescent="0.3">
      <c r="A83" s="56" t="s">
        <v>268</v>
      </c>
      <c r="B83" s="45" t="s">
        <v>269</v>
      </c>
      <c r="C83" s="72"/>
      <c r="D83" s="72"/>
      <c r="E83" s="62"/>
      <c r="F83" s="62"/>
      <c r="G83" s="69"/>
      <c r="H83" s="69"/>
      <c r="I83" s="69">
        <f t="shared" si="4"/>
        <v>0</v>
      </c>
      <c r="J83" s="69">
        <f t="shared" si="5"/>
        <v>0</v>
      </c>
    </row>
    <row r="84" spans="1:10" ht="14.4" x14ac:dyDescent="0.3">
      <c r="A84" s="50" t="s">
        <v>413</v>
      </c>
      <c r="B84" s="45" t="s">
        <v>270</v>
      </c>
      <c r="C84" s="72"/>
      <c r="D84" s="72"/>
      <c r="E84" s="62"/>
      <c r="F84" s="62"/>
      <c r="G84" s="69"/>
      <c r="H84" s="69"/>
      <c r="I84" s="69">
        <f t="shared" si="4"/>
        <v>0</v>
      </c>
      <c r="J84" s="69">
        <f t="shared" si="5"/>
        <v>0</v>
      </c>
    </row>
    <row r="85" spans="1:10" ht="14.4" x14ac:dyDescent="0.3">
      <c r="A85" s="74" t="s">
        <v>332</v>
      </c>
      <c r="B85" s="47" t="s">
        <v>271</v>
      </c>
      <c r="C85" s="75">
        <v>5388016</v>
      </c>
      <c r="D85" s="75">
        <v>5188675</v>
      </c>
      <c r="E85" s="62">
        <v>142678487</v>
      </c>
      <c r="F85" s="62">
        <v>171458773</v>
      </c>
      <c r="G85" s="62">
        <v>134688060</v>
      </c>
      <c r="H85" s="62">
        <v>129355020</v>
      </c>
      <c r="I85" s="69">
        <f t="shared" si="4"/>
        <v>282754563</v>
      </c>
      <c r="J85" s="69">
        <f t="shared" si="5"/>
        <v>306002468</v>
      </c>
    </row>
    <row r="86" spans="1:10" ht="26.4" x14ac:dyDescent="0.3">
      <c r="A86" s="50" t="s">
        <v>272</v>
      </c>
      <c r="B86" s="45" t="s">
        <v>273</v>
      </c>
      <c r="C86" s="72"/>
      <c r="D86" s="72"/>
      <c r="E86" s="62"/>
      <c r="F86" s="62"/>
      <c r="G86" s="69"/>
      <c r="H86" s="69"/>
      <c r="I86" s="69">
        <f t="shared" si="4"/>
        <v>0</v>
      </c>
      <c r="J86" s="69">
        <f t="shared" si="5"/>
        <v>0</v>
      </c>
    </row>
    <row r="87" spans="1:10" ht="26.4" x14ac:dyDescent="0.3">
      <c r="A87" s="50" t="s">
        <v>274</v>
      </c>
      <c r="B87" s="45" t="s">
        <v>275</v>
      </c>
      <c r="C87" s="72"/>
      <c r="D87" s="72"/>
      <c r="E87" s="62"/>
      <c r="F87" s="62"/>
      <c r="G87" s="69"/>
      <c r="H87" s="69"/>
      <c r="I87" s="69">
        <f t="shared" si="4"/>
        <v>0</v>
      </c>
      <c r="J87" s="69">
        <f t="shared" si="5"/>
        <v>0</v>
      </c>
    </row>
    <row r="88" spans="1:10" ht="14.4" x14ac:dyDescent="0.3">
      <c r="A88" s="56" t="s">
        <v>276</v>
      </c>
      <c r="B88" s="45" t="s">
        <v>277</v>
      </c>
      <c r="C88" s="72"/>
      <c r="D88" s="72"/>
      <c r="E88" s="62"/>
      <c r="F88" s="62"/>
      <c r="G88" s="69"/>
      <c r="H88" s="69"/>
      <c r="I88" s="69">
        <f t="shared" si="4"/>
        <v>0</v>
      </c>
      <c r="J88" s="69">
        <f t="shared" si="5"/>
        <v>0</v>
      </c>
    </row>
    <row r="89" spans="1:10" ht="14.4" x14ac:dyDescent="0.3">
      <c r="A89" s="56" t="s">
        <v>317</v>
      </c>
      <c r="B89" s="45" t="s">
        <v>278</v>
      </c>
      <c r="C89" s="72"/>
      <c r="D89" s="72"/>
      <c r="E89" s="62"/>
      <c r="F89" s="62"/>
      <c r="G89" s="69"/>
      <c r="H89" s="69"/>
      <c r="I89" s="69">
        <f t="shared" si="4"/>
        <v>0</v>
      </c>
      <c r="J89" s="69">
        <f t="shared" si="5"/>
        <v>0</v>
      </c>
    </row>
    <row r="90" spans="1:10" ht="14.4" x14ac:dyDescent="0.3">
      <c r="A90" s="76" t="s">
        <v>333</v>
      </c>
      <c r="B90" s="47" t="s">
        <v>279</v>
      </c>
      <c r="C90" s="75"/>
      <c r="D90" s="75"/>
      <c r="E90" s="62">
        <f>SUM(E86:E89)</f>
        <v>0</v>
      </c>
      <c r="F90" s="62"/>
      <c r="G90" s="62">
        <f>SUM(G86:G89)</f>
        <v>0</v>
      </c>
      <c r="H90" s="62"/>
      <c r="I90" s="69">
        <f t="shared" si="4"/>
        <v>0</v>
      </c>
      <c r="J90" s="69">
        <f t="shared" si="5"/>
        <v>0</v>
      </c>
    </row>
    <row r="91" spans="1:10" ht="26.4" x14ac:dyDescent="0.3">
      <c r="A91" s="74" t="s">
        <v>280</v>
      </c>
      <c r="B91" s="47" t="s">
        <v>281</v>
      </c>
      <c r="C91" s="75"/>
      <c r="D91" s="75"/>
      <c r="E91" s="62"/>
      <c r="F91" s="62"/>
      <c r="G91" s="69"/>
      <c r="H91" s="69"/>
      <c r="I91" s="69">
        <f t="shared" si="4"/>
        <v>0</v>
      </c>
      <c r="J91" s="69">
        <f t="shared" si="5"/>
        <v>0</v>
      </c>
    </row>
    <row r="92" spans="1:10" ht="15.6" x14ac:dyDescent="0.3">
      <c r="A92" s="77" t="s">
        <v>334</v>
      </c>
      <c r="B92" s="78" t="s">
        <v>282</v>
      </c>
      <c r="C92" s="79">
        <v>5388016</v>
      </c>
      <c r="D92" s="79">
        <v>5188675</v>
      </c>
      <c r="E92" s="80">
        <v>142678487</v>
      </c>
      <c r="F92" s="80">
        <v>171458773</v>
      </c>
      <c r="G92" s="80">
        <v>134688060</v>
      </c>
      <c r="H92" s="80">
        <v>129355020</v>
      </c>
      <c r="I92" s="81">
        <f t="shared" si="4"/>
        <v>282754563</v>
      </c>
      <c r="J92" s="81">
        <f t="shared" si="5"/>
        <v>306002468</v>
      </c>
    </row>
    <row r="93" spans="1:10" ht="15.6" x14ac:dyDescent="0.3">
      <c r="A93" s="82" t="s">
        <v>414</v>
      </c>
      <c r="B93" s="82"/>
      <c r="C93" s="83">
        <f>C92+C65</f>
        <v>266412521</v>
      </c>
      <c r="D93" s="83">
        <f t="shared" ref="D93:H93" si="6">D92+D65</f>
        <v>337094259</v>
      </c>
      <c r="E93" s="83">
        <f t="shared" si="6"/>
        <v>178396488</v>
      </c>
      <c r="F93" s="83">
        <f t="shared" si="6"/>
        <v>207174601</v>
      </c>
      <c r="G93" s="83">
        <f t="shared" si="6"/>
        <v>147341949</v>
      </c>
      <c r="H93" s="83">
        <f t="shared" si="6"/>
        <v>129355020</v>
      </c>
      <c r="I93" s="84">
        <f t="shared" si="4"/>
        <v>592150958</v>
      </c>
      <c r="J93" s="84">
        <f t="shared" si="5"/>
        <v>673623880</v>
      </c>
    </row>
  </sheetData>
  <mergeCells count="2">
    <mergeCell ref="A1:J1"/>
    <mergeCell ref="A2:J2"/>
  </mergeCells>
  <phoneticPr fontId="13" type="noConversion"/>
  <pageMargins left="0.70866141732283472" right="0.70866141732283472" top="0.47244094488188981" bottom="0.21" header="0.15748031496062992" footer="0.31496062992125984"/>
  <pageSetup paperSize="8" scale="65" orientation="landscape" horizontalDpi="300" verticalDpi="300" r:id="rId1"/>
  <headerFooter>
    <oddHeader xml:space="preserve">&amp;R6. melléklet a Dél-Mezőföldi Többcélú Társulás 2020. évi költségvetéséhez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1. melléklet kiemelt ei össz</vt:lpstr>
      <vt:lpstr>2. melléklet - Kiadások</vt:lpstr>
      <vt:lpstr>3. melléklet- bevételek</vt:lpstr>
      <vt:lpstr>4. mellékletek</vt:lpstr>
      <vt:lpstr>5 melléklet kiadások intézmény</vt:lpstr>
      <vt:lpstr>6. melléklet bevételek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Zsuzsa</cp:lastModifiedBy>
  <cp:lastPrinted>2021-05-14T09:04:56Z</cp:lastPrinted>
  <dcterms:created xsi:type="dcterms:W3CDTF">2014-01-03T21:48:14Z</dcterms:created>
  <dcterms:modified xsi:type="dcterms:W3CDTF">2021-06-01T12:53:45Z</dcterms:modified>
</cp:coreProperties>
</file>